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270" windowWidth="14940" windowHeight="9150"/>
  </bookViews>
  <sheets>
    <sheet name="Sayfa1" sheetId="1" r:id="rId1"/>
  </sheets>
  <definedNames>
    <definedName name="Asama">Sayfa1!$B$2</definedName>
    <definedName name="AsamaAd">Sayfa1!$E$2</definedName>
    <definedName name="AyAd">Sayfa1!$E$3</definedName>
    <definedName name="AyNo">Sayfa1!$B$3</definedName>
    <definedName name="BaslikSatir">Sayfa1!#REF!</definedName>
    <definedName name="BaslikSutun">Sayfa1!$F$1</definedName>
    <definedName name="ButceYil">Sayfa1!$B$1</definedName>
    <definedName name="KurKod">Sayfa1!$B$5</definedName>
    <definedName name="Kurum">Sayfa1!$B$6</definedName>
    <definedName name="Saat">Sayfa1!#REF!</definedName>
    <definedName name="SatirBaslik">Sayfa1!$A$22:$B$76</definedName>
    <definedName name="SutunBaslik">Sayfa1!$F$13:$AJ$17</definedName>
    <definedName name="SutunBaslik4">Sayfa1!#REF!</definedName>
    <definedName name="TabloSatir">Sayfa1!#REF!</definedName>
    <definedName name="TabloSutun">Sayfa1!$G$1</definedName>
    <definedName name="TeklifYil">Sayfa1!$B$4</definedName>
    <definedName name="_xlnm.Print_Area" localSheetId="0">Sayfa1!#REF!</definedName>
  </definedNames>
  <calcPr calcId="124519"/>
</workbook>
</file>

<file path=xl/calcChain.xml><?xml version="1.0" encoding="utf-8"?>
<calcChain xmlns="http://schemas.openxmlformats.org/spreadsheetml/2006/main">
  <c r="AJ60" i="1"/>
  <c r="AJ52"/>
  <c r="AJ23" s="1"/>
  <c r="AJ36"/>
  <c r="AI38"/>
  <c r="AJ30"/>
  <c r="AJ24"/>
  <c r="G36"/>
  <c r="G30"/>
  <c r="G24"/>
  <c r="G14"/>
  <c r="H14"/>
  <c r="I14"/>
  <c r="J14"/>
  <c r="K14"/>
  <c r="L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J14"/>
  <c r="G17"/>
  <c r="H17"/>
  <c r="I17"/>
  <c r="J17"/>
  <c r="K17"/>
  <c r="L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J17"/>
  <c r="G19"/>
  <c r="G20"/>
  <c r="G21"/>
  <c r="H21"/>
  <c r="AJ21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H22"/>
  <c r="AI22"/>
  <c r="H23"/>
  <c r="I23"/>
  <c r="J23"/>
  <c r="K23"/>
  <c r="L23"/>
  <c r="O23"/>
  <c r="P23"/>
  <c r="S23"/>
  <c r="T23"/>
  <c r="W23"/>
  <c r="X23"/>
  <c r="AA23"/>
  <c r="AB23"/>
  <c r="AE23"/>
  <c r="AF23"/>
  <c r="AG23" s="1"/>
  <c r="M24"/>
  <c r="M23" s="1"/>
  <c r="N24"/>
  <c r="N23" s="1"/>
  <c r="Q24"/>
  <c r="Q23" s="1"/>
  <c r="R24"/>
  <c r="R23" s="1"/>
  <c r="U24"/>
  <c r="U23" s="1"/>
  <c r="V24"/>
  <c r="V23" s="1"/>
  <c r="Y24"/>
  <c r="Y23" s="1"/>
  <c r="Z24"/>
  <c r="Z23" s="1"/>
  <c r="AC24"/>
  <c r="AC23" s="1"/>
  <c r="AD24"/>
  <c r="AD23" s="1"/>
  <c r="AG24"/>
  <c r="AH24"/>
  <c r="AI24"/>
  <c r="M25"/>
  <c r="N25"/>
  <c r="Q25"/>
  <c r="R25"/>
  <c r="U25"/>
  <c r="V25"/>
  <c r="Y25"/>
  <c r="Z25"/>
  <c r="AC25"/>
  <c r="AD25"/>
  <c r="AG25"/>
  <c r="AH25"/>
  <c r="AI25"/>
  <c r="M26"/>
  <c r="N26"/>
  <c r="Q26"/>
  <c r="R26"/>
  <c r="U26"/>
  <c r="V26"/>
  <c r="Y26"/>
  <c r="Z26"/>
  <c r="AC26"/>
  <c r="AD26"/>
  <c r="AG26"/>
  <c r="AH26"/>
  <c r="AI26"/>
  <c r="M27"/>
  <c r="N27"/>
  <c r="Q27"/>
  <c r="R27"/>
  <c r="U27"/>
  <c r="V27"/>
  <c r="Y27"/>
  <c r="Z27"/>
  <c r="AC27"/>
  <c r="AD27"/>
  <c r="AG27"/>
  <c r="AH27"/>
  <c r="AI27"/>
  <c r="M28"/>
  <c r="N28"/>
  <c r="Q28"/>
  <c r="R28"/>
  <c r="U28"/>
  <c r="V28"/>
  <c r="Y28"/>
  <c r="Z28"/>
  <c r="AC28"/>
  <c r="AD28"/>
  <c r="AG28"/>
  <c r="AH28"/>
  <c r="AI28"/>
  <c r="M29"/>
  <c r="N29"/>
  <c r="Q29"/>
  <c r="R29"/>
  <c r="U29"/>
  <c r="V29"/>
  <c r="Y29"/>
  <c r="Z29"/>
  <c r="AC29"/>
  <c r="AD29"/>
  <c r="AG29"/>
  <c r="AH29"/>
  <c r="AI29"/>
  <c r="M30"/>
  <c r="N30"/>
  <c r="Q30"/>
  <c r="R30"/>
  <c r="U30"/>
  <c r="V30"/>
  <c r="Y30"/>
  <c r="Z30"/>
  <c r="AC30"/>
  <c r="AD30"/>
  <c r="AG30"/>
  <c r="AH30"/>
  <c r="AI30"/>
  <c r="M31"/>
  <c r="N31"/>
  <c r="Q31"/>
  <c r="R31"/>
  <c r="U31"/>
  <c r="V31"/>
  <c r="Y31"/>
  <c r="Z31"/>
  <c r="AC31"/>
  <c r="AD31"/>
  <c r="AG31"/>
  <c r="AH31"/>
  <c r="AI31"/>
  <c r="M32"/>
  <c r="N32"/>
  <c r="Q32"/>
  <c r="R32"/>
  <c r="U32"/>
  <c r="V32"/>
  <c r="Y32"/>
  <c r="Z32"/>
  <c r="AC32"/>
  <c r="AD32"/>
  <c r="AG32"/>
  <c r="AH32"/>
  <c r="AI32"/>
  <c r="M33"/>
  <c r="N33"/>
  <c r="Q33"/>
  <c r="R33"/>
  <c r="U33"/>
  <c r="V33"/>
  <c r="Y33"/>
  <c r="Z33"/>
  <c r="AC33"/>
  <c r="AD33"/>
  <c r="AG33"/>
  <c r="AH33"/>
  <c r="AI33"/>
  <c r="M34"/>
  <c r="N34"/>
  <c r="Q34"/>
  <c r="R34"/>
  <c r="U34"/>
  <c r="V34"/>
  <c r="Y34"/>
  <c r="Z34"/>
  <c r="AC34"/>
  <c r="AD34"/>
  <c r="AG34"/>
  <c r="AH34"/>
  <c r="AI34"/>
  <c r="M35"/>
  <c r="N35"/>
  <c r="Q35"/>
  <c r="R35"/>
  <c r="U35"/>
  <c r="V35"/>
  <c r="Y35"/>
  <c r="Z35"/>
  <c r="AC35"/>
  <c r="AD35"/>
  <c r="AG35"/>
  <c r="AH35"/>
  <c r="AI35"/>
  <c r="M36"/>
  <c r="N36"/>
  <c r="Q36"/>
  <c r="R36"/>
  <c r="U36"/>
  <c r="V36"/>
  <c r="Y36"/>
  <c r="Z36"/>
  <c r="AC36"/>
  <c r="AD36"/>
  <c r="AG36"/>
  <c r="AH36"/>
  <c r="AI36"/>
  <c r="M37"/>
  <c r="N37"/>
  <c r="Q37"/>
  <c r="R37"/>
  <c r="U37"/>
  <c r="V37"/>
  <c r="Y37"/>
  <c r="Z37"/>
  <c r="AC37"/>
  <c r="AD37"/>
  <c r="AG37"/>
  <c r="AH37"/>
  <c r="AI37"/>
  <c r="M38"/>
  <c r="N38"/>
  <c r="Q38"/>
  <c r="R38"/>
  <c r="U38"/>
  <c r="V38"/>
  <c r="Y38"/>
  <c r="Z38"/>
  <c r="AC38"/>
  <c r="AD38"/>
  <c r="AG38"/>
  <c r="AH38"/>
  <c r="M39"/>
  <c r="N39"/>
  <c r="Q39"/>
  <c r="R39"/>
  <c r="U39"/>
  <c r="V39"/>
  <c r="Y39"/>
  <c r="Z39"/>
  <c r="AC39"/>
  <c r="AD39"/>
  <c r="AG39"/>
  <c r="AH39"/>
  <c r="AI39"/>
  <c r="M40"/>
  <c r="N40"/>
  <c r="Q40"/>
  <c r="R40"/>
  <c r="U40"/>
  <c r="V40"/>
  <c r="Y40"/>
  <c r="Z40"/>
  <c r="AC40"/>
  <c r="AD40"/>
  <c r="AG40"/>
  <c r="AH40"/>
  <c r="AI40"/>
  <c r="M41"/>
  <c r="N41"/>
  <c r="Q41"/>
  <c r="R41"/>
  <c r="U41"/>
  <c r="V41"/>
  <c r="Y41"/>
  <c r="Z41"/>
  <c r="AC41"/>
  <c r="AD41"/>
  <c r="AG41"/>
  <c r="AH41"/>
  <c r="AI41"/>
  <c r="M42"/>
  <c r="N42"/>
  <c r="Q42"/>
  <c r="R42"/>
  <c r="U42"/>
  <c r="V42"/>
  <c r="Y42"/>
  <c r="Z42"/>
  <c r="AC42"/>
  <c r="AD42"/>
  <c r="AG42"/>
  <c r="AH42"/>
  <c r="AI42"/>
  <c r="M43"/>
  <c r="N43"/>
  <c r="Q43"/>
  <c r="R43"/>
  <c r="U43"/>
  <c r="V43"/>
  <c r="Y43"/>
  <c r="Z43"/>
  <c r="AC43"/>
  <c r="AD43"/>
  <c r="AG43"/>
  <c r="AH43"/>
  <c r="AI43"/>
  <c r="M44"/>
  <c r="N44"/>
  <c r="Q44"/>
  <c r="R44"/>
  <c r="U44"/>
  <c r="V44"/>
  <c r="Y44"/>
  <c r="Z44"/>
  <c r="AC44"/>
  <c r="AD44"/>
  <c r="AG44"/>
  <c r="AH44"/>
  <c r="AI44"/>
  <c r="M45"/>
  <c r="N45"/>
  <c r="Q45"/>
  <c r="R45"/>
  <c r="U45"/>
  <c r="V45"/>
  <c r="Y45"/>
  <c r="Z45"/>
  <c r="AC45"/>
  <c r="AD45"/>
  <c r="AG45"/>
  <c r="AH45"/>
  <c r="AI45"/>
  <c r="M46"/>
  <c r="N46"/>
  <c r="Q46"/>
  <c r="R46"/>
  <c r="U46"/>
  <c r="V46"/>
  <c r="Y46"/>
  <c r="Z46"/>
  <c r="AC46"/>
  <c r="AD46"/>
  <c r="AG46"/>
  <c r="AH46"/>
  <c r="AI46"/>
  <c r="M47"/>
  <c r="N47"/>
  <c r="Q47"/>
  <c r="R47"/>
  <c r="U47"/>
  <c r="V47"/>
  <c r="Y47"/>
  <c r="Z47"/>
  <c r="AC47"/>
  <c r="AD47"/>
  <c r="AG47"/>
  <c r="AH47"/>
  <c r="AI47"/>
  <c r="M48"/>
  <c r="N48"/>
  <c r="Q48"/>
  <c r="R48"/>
  <c r="U48"/>
  <c r="V48"/>
  <c r="Y48"/>
  <c r="Z48"/>
  <c r="AC48"/>
  <c r="AD48"/>
  <c r="AG48"/>
  <c r="AH48"/>
  <c r="AI48"/>
  <c r="M49"/>
  <c r="N49"/>
  <c r="Q49"/>
  <c r="R49"/>
  <c r="U49"/>
  <c r="V49"/>
  <c r="Y49"/>
  <c r="Z49"/>
  <c r="AC49"/>
  <c r="AD49"/>
  <c r="AG49"/>
  <c r="AH49"/>
  <c r="AI49"/>
  <c r="M50"/>
  <c r="N50"/>
  <c r="Q50"/>
  <c r="R50"/>
  <c r="U50"/>
  <c r="V50"/>
  <c r="Y50"/>
  <c r="Z50"/>
  <c r="AC50"/>
  <c r="AD50"/>
  <c r="AG50"/>
  <c r="AH50"/>
  <c r="AI50"/>
  <c r="M51"/>
  <c r="N51"/>
  <c r="Q51"/>
  <c r="R51"/>
  <c r="U51"/>
  <c r="V51"/>
  <c r="Y51"/>
  <c r="Z51"/>
  <c r="AC51"/>
  <c r="AD51"/>
  <c r="AG51"/>
  <c r="AH51"/>
  <c r="AI51"/>
  <c r="M52"/>
  <c r="N52"/>
  <c r="Q52"/>
  <c r="R52"/>
  <c r="U52"/>
  <c r="V52"/>
  <c r="Y52"/>
  <c r="Z52"/>
  <c r="AC52"/>
  <c r="AD52"/>
  <c r="AG52"/>
  <c r="AH52"/>
  <c r="AI52"/>
  <c r="M53"/>
  <c r="N53"/>
  <c r="Q53"/>
  <c r="R53"/>
  <c r="U53"/>
  <c r="V53"/>
  <c r="Y53"/>
  <c r="Z53"/>
  <c r="AC53"/>
  <c r="AD53"/>
  <c r="AG53"/>
  <c r="AH53"/>
  <c r="AI53"/>
  <c r="M54"/>
  <c r="N54"/>
  <c r="Q54"/>
  <c r="R54"/>
  <c r="U54"/>
  <c r="V54"/>
  <c r="Y54"/>
  <c r="Z54"/>
  <c r="AC54"/>
  <c r="AD54"/>
  <c r="AG54"/>
  <c r="AH54"/>
  <c r="AI54"/>
  <c r="M55"/>
  <c r="N55"/>
  <c r="Q55"/>
  <c r="R55"/>
  <c r="U55"/>
  <c r="V55"/>
  <c r="Y55"/>
  <c r="Z55"/>
  <c r="AC55"/>
  <c r="AD55"/>
  <c r="AG55"/>
  <c r="AH55"/>
  <c r="AI55"/>
  <c r="M56"/>
  <c r="N56"/>
  <c r="Q56"/>
  <c r="R56"/>
  <c r="U56"/>
  <c r="V56"/>
  <c r="Y56"/>
  <c r="Z56"/>
  <c r="AC56"/>
  <c r="AD56"/>
  <c r="AG56"/>
  <c r="AH56"/>
  <c r="AI56"/>
  <c r="M57"/>
  <c r="N57"/>
  <c r="Q57"/>
  <c r="R57"/>
  <c r="U57"/>
  <c r="V57"/>
  <c r="Y57"/>
  <c r="Z57"/>
  <c r="AC57"/>
  <c r="AD57"/>
  <c r="AG57"/>
  <c r="AH57"/>
  <c r="AI57"/>
  <c r="M58"/>
  <c r="N58"/>
  <c r="Q58"/>
  <c r="R58"/>
  <c r="U58"/>
  <c r="V58"/>
  <c r="Y58"/>
  <c r="Z58"/>
  <c r="AC58"/>
  <c r="AD58"/>
  <c r="AG58"/>
  <c r="AH58"/>
  <c r="AI58"/>
  <c r="M59"/>
  <c r="N59"/>
  <c r="Q59"/>
  <c r="R59"/>
  <c r="U59"/>
  <c r="V59"/>
  <c r="Y59"/>
  <c r="Z59"/>
  <c r="AC59"/>
  <c r="AD59"/>
  <c r="AG59"/>
  <c r="AH59"/>
  <c r="AI59"/>
  <c r="M60"/>
  <c r="N60"/>
  <c r="Q60"/>
  <c r="R60"/>
  <c r="U60"/>
  <c r="V60"/>
  <c r="Y60"/>
  <c r="Z60"/>
  <c r="AC60"/>
  <c r="AD60"/>
  <c r="AG60"/>
  <c r="AH60"/>
  <c r="AI60"/>
  <c r="M61"/>
  <c r="N61"/>
  <c r="Q61"/>
  <c r="R61"/>
  <c r="U61"/>
  <c r="V61"/>
  <c r="Y61"/>
  <c r="Z61"/>
  <c r="AC61"/>
  <c r="AD61"/>
  <c r="AG61"/>
  <c r="AH61"/>
  <c r="AI61"/>
  <c r="M62"/>
  <c r="N62"/>
  <c r="Q62"/>
  <c r="R62"/>
  <c r="U62"/>
  <c r="V62"/>
  <c r="Y62"/>
  <c r="Z62"/>
  <c r="AC62"/>
  <c r="AD62"/>
  <c r="AG62"/>
  <c r="AH62"/>
  <c r="AI62"/>
  <c r="M63"/>
  <c r="N63"/>
  <c r="Q63"/>
  <c r="R63"/>
  <c r="U63"/>
  <c r="V63"/>
  <c r="Y63"/>
  <c r="Z63"/>
  <c r="AC63"/>
  <c r="AD63"/>
  <c r="AG63"/>
  <c r="AH63"/>
  <c r="AI63"/>
  <c r="M64"/>
  <c r="N64"/>
  <c r="Q64"/>
  <c r="R64"/>
  <c r="U64"/>
  <c r="V64"/>
  <c r="Y64"/>
  <c r="Z64"/>
  <c r="AC64"/>
  <c r="AD64"/>
  <c r="AG64"/>
  <c r="AH64"/>
  <c r="AI64"/>
  <c r="M65"/>
  <c r="N65"/>
  <c r="Q65"/>
  <c r="R65"/>
  <c r="U65"/>
  <c r="V65"/>
  <c r="Y65"/>
  <c r="Z65"/>
  <c r="AC65"/>
  <c r="AD65"/>
  <c r="AG65"/>
  <c r="AH65"/>
  <c r="AI65"/>
  <c r="M66"/>
  <c r="N66"/>
  <c r="Q66"/>
  <c r="R66"/>
  <c r="U66"/>
  <c r="V66"/>
  <c r="Y66"/>
  <c r="Z66"/>
  <c r="AC66"/>
  <c r="AD66"/>
  <c r="AG66"/>
  <c r="AH66"/>
  <c r="AI66"/>
  <c r="M67"/>
  <c r="N67"/>
  <c r="Q67"/>
  <c r="R67"/>
  <c r="U67"/>
  <c r="V67"/>
  <c r="Y67"/>
  <c r="Z67"/>
  <c r="AC67"/>
  <c r="AD67"/>
  <c r="AG67"/>
  <c r="AH67"/>
  <c r="AI67"/>
  <c r="M68"/>
  <c r="N68"/>
  <c r="Q68"/>
  <c r="R68"/>
  <c r="U68"/>
  <c r="V68"/>
  <c r="Y68"/>
  <c r="Z68"/>
  <c r="AC68"/>
  <c r="AD68"/>
  <c r="AG68"/>
  <c r="AH68"/>
  <c r="AI68"/>
  <c r="M69"/>
  <c r="N69"/>
  <c r="Q69"/>
  <c r="R69"/>
  <c r="U69"/>
  <c r="V69"/>
  <c r="Y69"/>
  <c r="Z69"/>
  <c r="AC69"/>
  <c r="AD69"/>
  <c r="AG69"/>
  <c r="AH69"/>
  <c r="AI69"/>
  <c r="M70"/>
  <c r="N70"/>
  <c r="Q70"/>
  <c r="R70"/>
  <c r="U70"/>
  <c r="V70"/>
  <c r="Y70"/>
  <c r="Z70"/>
  <c r="AC70"/>
  <c r="AD70"/>
  <c r="AG70"/>
  <c r="AH70"/>
  <c r="AI70"/>
  <c r="M71"/>
  <c r="N71"/>
  <c r="Q71"/>
  <c r="R71"/>
  <c r="U71"/>
  <c r="V71"/>
  <c r="Y71"/>
  <c r="Z71"/>
  <c r="AC71"/>
  <c r="AD71"/>
  <c r="AG71"/>
  <c r="AH71"/>
  <c r="AI71"/>
  <c r="M72"/>
  <c r="N72"/>
  <c r="Q72"/>
  <c r="R72"/>
  <c r="U72"/>
  <c r="V72"/>
  <c r="Y72"/>
  <c r="Z72"/>
  <c r="AC72"/>
  <c r="AD72"/>
  <c r="AG72"/>
  <c r="AH72"/>
  <c r="AI72"/>
  <c r="M73"/>
  <c r="N73"/>
  <c r="Q73"/>
  <c r="R73"/>
  <c r="U73"/>
  <c r="V73"/>
  <c r="Y73"/>
  <c r="Z73"/>
  <c r="AC73"/>
  <c r="AD73"/>
  <c r="AG73"/>
  <c r="AH73"/>
  <c r="AI73"/>
  <c r="M74"/>
  <c r="N74"/>
  <c r="Q74"/>
  <c r="R74"/>
  <c r="U74"/>
  <c r="V74"/>
  <c r="Y74"/>
  <c r="Z74"/>
  <c r="AC74"/>
  <c r="AD74"/>
  <c r="AG74"/>
  <c r="AH74"/>
  <c r="AI74"/>
  <c r="M75"/>
  <c r="N75"/>
  <c r="Q75"/>
  <c r="R75"/>
  <c r="U75"/>
  <c r="V75"/>
  <c r="Y75"/>
  <c r="Z75"/>
  <c r="AC75"/>
  <c r="AD75"/>
  <c r="AG75"/>
  <c r="AH75"/>
  <c r="AI75"/>
  <c r="M76"/>
  <c r="N76"/>
  <c r="Q76"/>
  <c r="R76"/>
  <c r="U76"/>
  <c r="V76"/>
  <c r="Y76"/>
  <c r="Z76"/>
  <c r="AC76"/>
  <c r="AD76"/>
  <c r="AG76"/>
  <c r="AH76"/>
  <c r="AI76"/>
  <c r="G23" l="1"/>
  <c r="AH23" s="1"/>
  <c r="AI23"/>
</calcChain>
</file>

<file path=xl/sharedStrings.xml><?xml version="1.0" encoding="utf-8"?>
<sst xmlns="http://schemas.openxmlformats.org/spreadsheetml/2006/main" count="482" uniqueCount="135">
  <si>
    <t>YIL:</t>
  </si>
  <si>
    <t/>
  </si>
  <si>
    <t>AŞAMA:</t>
  </si>
  <si>
    <t>AY:</t>
  </si>
  <si>
    <t>TEKLİF YIL:</t>
  </si>
  <si>
    <t>KURKOD:</t>
  </si>
  <si>
    <t>KURUM:</t>
  </si>
  <si>
    <t>FORMUL</t>
  </si>
  <si>
    <t>ABSHARCAMA</t>
  </si>
  <si>
    <t>ABSODENEK</t>
  </si>
  <si>
    <t>X</t>
  </si>
  <si>
    <t>ABSHARCAMATAHMIN</t>
  </si>
  <si>
    <t>YIL</t>
  </si>
  <si>
    <t>ASAMA</t>
  </si>
  <si>
    <t>AY</t>
  </si>
  <si>
    <t>KURKOD</t>
  </si>
  <si>
    <t>Bütçe Yıl:</t>
  </si>
  <si>
    <t>Kurum Kod:</t>
  </si>
  <si>
    <t>OCAK GERÇEKLEŞME</t>
  </si>
  <si>
    <t>ŞUBAT GERÇEKLEŞME</t>
  </si>
  <si>
    <t>MART GERÇEKLEŞME</t>
  </si>
  <si>
    <t>NİSAN GERÇEKLEŞME</t>
  </si>
  <si>
    <t>MAYIS GERÇEKLEŞME</t>
  </si>
  <si>
    <t>HAZİRAN GERÇEKLEŞME</t>
  </si>
  <si>
    <t>OCAK-HAZİRAN                               GERÇEKLEŞME TOPLAMI</t>
  </si>
  <si>
    <t>ARTIŞ ORANI *           (%)</t>
  </si>
  <si>
    <t>OCAK-HAZİRAN                               GERÇEK. ORANI ** (%)</t>
  </si>
  <si>
    <t>EKOKOD</t>
  </si>
  <si>
    <t>BÜTÇE GİDERLERİ TOPLAMI</t>
  </si>
  <si>
    <t>01</t>
  </si>
  <si>
    <t>01 - PERSONEL GİDERLERİ</t>
  </si>
  <si>
    <t>01.1</t>
  </si>
  <si>
    <t>MEMURLAR</t>
  </si>
  <si>
    <t>01.2</t>
  </si>
  <si>
    <t>SÖZLEŞMELİ  PERSONEL</t>
  </si>
  <si>
    <t>01.3</t>
  </si>
  <si>
    <t>İŞÇİLER</t>
  </si>
  <si>
    <t>01.4</t>
  </si>
  <si>
    <t>GEÇİCİ PERSONEL</t>
  </si>
  <si>
    <t>01.5,01.6,01.7,01.8,01.9</t>
  </si>
  <si>
    <t>DİĞER PERSONEL</t>
  </si>
  <si>
    <t>02</t>
  </si>
  <si>
    <t>02 - SOSYAL GÜVENLİK KURUMLARINA DEVLET PRİMİ GİDERLERİ</t>
  </si>
  <si>
    <t>02.1</t>
  </si>
  <si>
    <t>02.2</t>
  </si>
  <si>
    <t xml:space="preserve">SÖZLEŞMELİ PERSONEL </t>
  </si>
  <si>
    <t>02.3</t>
  </si>
  <si>
    <t>02.4</t>
  </si>
  <si>
    <t>02.5,02.6,02.7,02.9</t>
  </si>
  <si>
    <t>03</t>
  </si>
  <si>
    <t>03 - MAL VE HİZMET ALIM GİDERLERİ</t>
  </si>
  <si>
    <t>03.1</t>
  </si>
  <si>
    <t>ÜRETİME YÖNELİK MAL VE MALZEME ALIMLARI</t>
  </si>
  <si>
    <t>03.2</t>
  </si>
  <si>
    <t>TÜKETİME YÖNELİK MAL VE MALZEME ALIMLARI</t>
  </si>
  <si>
    <t>03.3</t>
  </si>
  <si>
    <t>YOLLUKLAR</t>
  </si>
  <si>
    <t>03.4</t>
  </si>
  <si>
    <t>GÖREV GİDERLERİ</t>
  </si>
  <si>
    <t>03.5</t>
  </si>
  <si>
    <t>HİZMET ALIMLARI</t>
  </si>
  <si>
    <t>03.6</t>
  </si>
  <si>
    <t>TEMSİL VE TANITMA GİDERLERİ</t>
  </si>
  <si>
    <t>03.7</t>
  </si>
  <si>
    <t>MENKUL MAL,GAYRİMADDİ HAK ALIM, BAKIM VE ONARIM GİDERLERİ</t>
  </si>
  <si>
    <t>03.8</t>
  </si>
  <si>
    <t>GAYRİMENKUL MAL BAKIM VE ONARIM GİDERLERİ</t>
  </si>
  <si>
    <t>03.9</t>
  </si>
  <si>
    <t>TEDAVİ VE CENAZE GİDERLERİ</t>
  </si>
  <si>
    <t>04</t>
  </si>
  <si>
    <t>04 - FAİZ  GİDERLERİ</t>
  </si>
  <si>
    <t>04.1</t>
  </si>
  <si>
    <t xml:space="preserve">KAMU KURUMLARINA ÖDENEN İÇ BORÇ FAİZ GİDERLERİ </t>
  </si>
  <si>
    <t>04.2</t>
  </si>
  <si>
    <t>DİĞER İÇ BORÇ FAİZ GİDERLERİ</t>
  </si>
  <si>
    <t>04.3</t>
  </si>
  <si>
    <t>DIŞ BORÇ FAİZ GİDERLERİ</t>
  </si>
  <si>
    <t>04.4</t>
  </si>
  <si>
    <t>İSKONTO GİDERLERİ</t>
  </si>
  <si>
    <t>04.5</t>
  </si>
  <si>
    <t>KISA VADELİ NAKİT İŞLEMLERE AİT FAİZ GİDERLERİ</t>
  </si>
  <si>
    <t>05</t>
  </si>
  <si>
    <t xml:space="preserve">05 - CARİ TRANSFERLER </t>
  </si>
  <si>
    <t>05.1</t>
  </si>
  <si>
    <t>GÖREV ZARARLARI</t>
  </si>
  <si>
    <t>05.2</t>
  </si>
  <si>
    <t>HAZİNE YARDIMLARI</t>
  </si>
  <si>
    <t>05.3</t>
  </si>
  <si>
    <t>KAR AMACI GÜTMEYEN KURULUŞLARA YAPILAN TRANSFERLER</t>
  </si>
  <si>
    <t>05.4</t>
  </si>
  <si>
    <t>HANE HALKINA YAPILAN TRANSFERLER</t>
  </si>
  <si>
    <t>05.5</t>
  </si>
  <si>
    <t>DEVLET SOSYAL GÜVENLİK KURUMLARINDAN HANE HALKINA YAPILAN FAYDA ÖDEMELERİ</t>
  </si>
  <si>
    <t>05.6</t>
  </si>
  <si>
    <t>YURTDIŞINA YAPILAN TRANSFERLER</t>
  </si>
  <si>
    <t>05.8</t>
  </si>
  <si>
    <t>GELİRDEN AYRILAN PAYLAR</t>
  </si>
  <si>
    <t>06</t>
  </si>
  <si>
    <t>06 - SERMAYE GİDERLERİ</t>
  </si>
  <si>
    <t>06.1</t>
  </si>
  <si>
    <t>MAMUL MAL ALIMLARI</t>
  </si>
  <si>
    <t>06.2</t>
  </si>
  <si>
    <t>MENKUL SERMAYE ÜRETİM GİDERLERİ</t>
  </si>
  <si>
    <t>06.3</t>
  </si>
  <si>
    <t>GAYRİ MADDİ HAK ALIMLARI</t>
  </si>
  <si>
    <t>06.4</t>
  </si>
  <si>
    <t>GAYRİMENKUL ALIMLARI VE KAMULAŞTIRMASI</t>
  </si>
  <si>
    <t>06.5</t>
  </si>
  <si>
    <t>GAYRİMENKUL SERMAYE ÜRETİM GİDERLERİ</t>
  </si>
  <si>
    <t>06.6</t>
  </si>
  <si>
    <t>MENKUL MALLARIN BÜYÜK ONARIM GİDERLERİ</t>
  </si>
  <si>
    <t>06.7</t>
  </si>
  <si>
    <t>GAYRİMENKUL BÜYÜK ONARIM GİDERLERİ</t>
  </si>
  <si>
    <t>06.8</t>
  </si>
  <si>
    <t>STOK ALIMLARI (SAVUNMA DIŞINDA)</t>
  </si>
  <si>
    <t>06.9</t>
  </si>
  <si>
    <t>DİĞER SERMAYE GİDERLERİ</t>
  </si>
  <si>
    <t>07</t>
  </si>
  <si>
    <t>07 - SERMAYE TRANSFERLERİ</t>
  </si>
  <si>
    <t>07.1</t>
  </si>
  <si>
    <t xml:space="preserve">YURTİÇİ SERMAYE TRANSFERLERİ </t>
  </si>
  <si>
    <t>07.2</t>
  </si>
  <si>
    <t>YURTDIŞI SERMAYE TRANSFERLERİ</t>
  </si>
  <si>
    <t>08</t>
  </si>
  <si>
    <t xml:space="preserve">08 - BORÇ VERME </t>
  </si>
  <si>
    <t>08.1</t>
  </si>
  <si>
    <t xml:space="preserve">YURTİÇİ BORÇ VERME </t>
  </si>
  <si>
    <t>08.2</t>
  </si>
  <si>
    <t xml:space="preserve">YURTDIŞI BORÇ VERME </t>
  </si>
  <si>
    <t>09</t>
  </si>
  <si>
    <t>09 - YEDEK ÖDENEKLER</t>
  </si>
  <si>
    <t>2019</t>
  </si>
  <si>
    <t>38.64.00.01 - ÜST YÖNETİM, AKADEMİK VE İDARİ BİRİMLER</t>
  </si>
  <si>
    <t>38.64.00.01</t>
  </si>
  <si>
    <t>EK 1-BÜTÇE GİDERLERİNİN GELİŞİMİ</t>
  </si>
</sst>
</file>

<file path=xl/styles.xml><?xml version="1.0" encoding="utf-8"?>
<styleSheet xmlns="http://schemas.openxmlformats.org/spreadsheetml/2006/main">
  <fonts count="11">
    <font>
      <sz val="10"/>
      <name val="Arial Tur"/>
      <charset val="162"/>
    </font>
    <font>
      <sz val="10"/>
      <name val="Arial"/>
      <family val="2"/>
      <charset val="162"/>
    </font>
    <font>
      <b/>
      <sz val="7"/>
      <name val="Trebuchet MS"/>
      <family val="2"/>
      <charset val="162"/>
    </font>
    <font>
      <sz val="7"/>
      <color indexed="8"/>
      <name val="Trebuchet MS"/>
      <family val="2"/>
      <charset val="162"/>
    </font>
    <font>
      <b/>
      <sz val="7"/>
      <color indexed="8"/>
      <name val="Trebuchet MS"/>
      <family val="2"/>
      <charset val="162"/>
    </font>
    <font>
      <sz val="7"/>
      <name val="Trebuchet MS"/>
      <family val="2"/>
      <charset val="162"/>
    </font>
    <font>
      <sz val="7"/>
      <color rgb="FF00B050"/>
      <name val="Trebuchet MS"/>
      <family val="2"/>
      <charset val="162"/>
    </font>
    <font>
      <sz val="7"/>
      <color rgb="FFC00000"/>
      <name val="Trebuchet MS"/>
      <family val="2"/>
      <charset val="162"/>
    </font>
    <font>
      <sz val="7"/>
      <color theme="1"/>
      <name val="Trebuchet MS"/>
      <family val="2"/>
      <charset val="162"/>
    </font>
    <font>
      <b/>
      <sz val="7"/>
      <color theme="1"/>
      <name val="Trebuchet MS"/>
      <family val="2"/>
      <charset val="162"/>
    </font>
    <font>
      <b/>
      <sz val="10"/>
      <color rgb="FF00B050"/>
      <name val="Trebuchet MS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NumberFormat="1" applyFont="1" applyAlignment="1">
      <alignment vertical="center"/>
    </xf>
    <xf numFmtId="0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3" fontId="5" fillId="0" borderId="0" xfId="1" applyNumberFormat="1" applyFont="1" applyAlignment="1">
      <alignment vertical="center"/>
    </xf>
    <xf numFmtId="3" fontId="3" fillId="0" borderId="0" xfId="1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49" fontId="4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3" fontId="6" fillId="0" borderId="0" xfId="1" applyNumberFormat="1" applyFont="1" applyAlignment="1">
      <alignment horizontal="center" vertical="center"/>
    </xf>
    <xf numFmtId="3" fontId="6" fillId="0" borderId="0" xfId="1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3" fontId="7" fillId="0" borderId="0" xfId="1" applyNumberFormat="1" applyFont="1" applyAlignment="1">
      <alignment horizontal="center" vertical="center"/>
    </xf>
    <xf numFmtId="3" fontId="7" fillId="0" borderId="0" xfId="1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6" fillId="0" borderId="0" xfId="1" applyNumberFormat="1" applyFont="1" applyFill="1" applyAlignment="1">
      <alignment horizontal="center" vertical="center"/>
    </xf>
    <xf numFmtId="3" fontId="6" fillId="0" borderId="0" xfId="1" applyNumberFormat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3" fontId="7" fillId="2" borderId="0" xfId="1" applyNumberFormat="1" applyFont="1" applyFill="1" applyAlignment="1">
      <alignment horizontal="center" vertical="center"/>
    </xf>
    <xf numFmtId="3" fontId="6" fillId="2" borderId="0" xfId="1" applyNumberFormat="1" applyFont="1" applyFill="1" applyAlignment="1">
      <alignment horizontal="center" vertical="center"/>
    </xf>
    <xf numFmtId="3" fontId="3" fillId="2" borderId="0" xfId="1" applyNumberFormat="1" applyFont="1" applyFill="1" applyAlignment="1">
      <alignment horizontal="center" vertical="center"/>
    </xf>
    <xf numFmtId="3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3" fontId="8" fillId="2" borderId="0" xfId="0" applyNumberFormat="1" applyFont="1" applyFill="1" applyAlignment="1">
      <alignment horizontal="left" vertical="center"/>
    </xf>
    <xf numFmtId="3" fontId="8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3" fontId="9" fillId="2" borderId="1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 applyProtection="1">
      <alignment horizontal="right" vertical="center" wrapText="1"/>
    </xf>
    <xf numFmtId="3" fontId="2" fillId="2" borderId="1" xfId="0" applyNumberFormat="1" applyFont="1" applyFill="1" applyBorder="1"/>
    <xf numFmtId="3" fontId="9" fillId="2" borderId="1" xfId="0" applyNumberFormat="1" applyFont="1" applyFill="1" applyBorder="1" applyAlignment="1">
      <alignment horizontal="right"/>
    </xf>
    <xf numFmtId="3" fontId="5" fillId="2" borderId="1" xfId="0" applyNumberFormat="1" applyFont="1" applyFill="1" applyBorder="1"/>
    <xf numFmtId="3" fontId="8" fillId="2" borderId="1" xfId="0" applyNumberFormat="1" applyFont="1" applyFill="1" applyBorder="1" applyAlignment="1">
      <alignment horizontal="right"/>
    </xf>
    <xf numFmtId="4" fontId="8" fillId="2" borderId="1" xfId="0" applyNumberFormat="1" applyFont="1" applyFill="1" applyBorder="1" applyAlignment="1" applyProtection="1">
      <alignment horizontal="right" vertical="center" wrapText="1"/>
    </xf>
    <xf numFmtId="3" fontId="8" fillId="2" borderId="1" xfId="0" applyNumberFormat="1" applyFont="1" applyFill="1" applyBorder="1"/>
    <xf numFmtId="0" fontId="10" fillId="0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/>
    </xf>
  </cellXfs>
  <cellStyles count="2">
    <cellStyle name="Normal" xfId="0" builtinId="0"/>
    <cellStyle name="Yüzd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>
    <pageSetUpPr fitToPage="1"/>
  </sheetPr>
  <dimension ref="A1:IV83"/>
  <sheetViews>
    <sheetView tabSelected="1" topLeftCell="F10" zoomScale="115" zoomScaleNormal="115" workbookViewId="0">
      <selection activeCell="AJ53" sqref="AJ53"/>
    </sheetView>
  </sheetViews>
  <sheetFormatPr defaultRowHeight="13.5" customHeight="1"/>
  <cols>
    <col min="1" max="1" width="21.28515625" style="7" hidden="1" bestFit="1" customWidth="1"/>
    <col min="2" max="2" width="14.140625" style="7" hidden="1" bestFit="1" customWidth="1"/>
    <col min="3" max="3" width="17.42578125" style="7" hidden="1" bestFit="1" customWidth="1"/>
    <col min="4" max="4" width="9.7109375" style="7" hidden="1" bestFit="1" customWidth="1"/>
    <col min="5" max="5" width="11.7109375" style="7" hidden="1" bestFit="1" customWidth="1"/>
    <col min="6" max="6" width="54.5703125" style="7" customWidth="1"/>
    <col min="7" max="7" width="13.28515625" style="25" bestFit="1" customWidth="1"/>
    <col min="8" max="8" width="9.42578125" style="28" bestFit="1" customWidth="1"/>
    <col min="9" max="9" width="8.140625" style="14" bestFit="1" customWidth="1"/>
    <col min="10" max="10" width="8.42578125" style="20" bestFit="1" customWidth="1"/>
    <col min="11" max="12" width="21.28515625" style="14" hidden="1" bestFit="1" customWidth="1"/>
    <col min="13" max="13" width="8.140625" style="20" bestFit="1" customWidth="1"/>
    <col min="14" max="14" width="9.28515625" style="20" bestFit="1" customWidth="1"/>
    <col min="15" max="15" width="21.28515625" style="14" hidden="1" bestFit="1" customWidth="1"/>
    <col min="16" max="16" width="10.7109375" style="14" hidden="1" bestFit="1" customWidth="1"/>
    <col min="17" max="18" width="8" style="20" bestFit="1" customWidth="1"/>
    <col min="19" max="19" width="21.28515625" style="14" hidden="1" bestFit="1" customWidth="1"/>
    <col min="20" max="20" width="11.42578125" style="14" hidden="1" bestFit="1" customWidth="1"/>
    <col min="21" max="22" width="8.5703125" style="20" bestFit="1" customWidth="1"/>
    <col min="23" max="23" width="21.28515625" style="14" hidden="1" bestFit="1" customWidth="1"/>
    <col min="24" max="24" width="11.5703125" style="14" hidden="1" bestFit="1" customWidth="1"/>
    <col min="25" max="26" width="8" style="20" bestFit="1" customWidth="1"/>
    <col min="27" max="28" width="14.28515625" style="7" hidden="1" bestFit="1" customWidth="1"/>
    <col min="29" max="29" width="7.85546875" style="22" bestFit="1" customWidth="1"/>
    <col min="30" max="30" width="8.7109375" style="22" bestFit="1" customWidth="1"/>
    <col min="31" max="32" width="8.85546875" style="22" bestFit="1" customWidth="1"/>
    <col min="33" max="33" width="7" style="22" bestFit="1" customWidth="1"/>
    <col min="34" max="35" width="6.28515625" style="22" bestFit="1" customWidth="1"/>
    <col min="36" max="36" width="13.7109375" style="29" bestFit="1" customWidth="1"/>
    <col min="37" max="256" width="9.140625" style="7" bestFit="1" customWidth="1"/>
  </cols>
  <sheetData>
    <row r="1" spans="1:36" ht="12.75" hidden="1" customHeight="1">
      <c r="A1" s="1" t="s">
        <v>0</v>
      </c>
      <c r="B1" s="2" t="s">
        <v>131</v>
      </c>
      <c r="C1" s="2" t="s">
        <v>1</v>
      </c>
      <c r="D1" s="2" t="s">
        <v>1</v>
      </c>
      <c r="E1" s="3" t="s">
        <v>1</v>
      </c>
      <c r="F1" s="4" t="s">
        <v>1</v>
      </c>
      <c r="G1" s="23" t="s">
        <v>1</v>
      </c>
      <c r="H1" s="26" t="s">
        <v>1</v>
      </c>
      <c r="I1" s="5" t="s">
        <v>1</v>
      </c>
      <c r="J1" s="18" t="s">
        <v>1</v>
      </c>
      <c r="K1" s="5" t="s">
        <v>1</v>
      </c>
      <c r="L1" s="5" t="s">
        <v>1</v>
      </c>
      <c r="M1" s="18" t="s">
        <v>1</v>
      </c>
      <c r="N1" s="18" t="s">
        <v>1</v>
      </c>
      <c r="O1" s="5" t="s">
        <v>1</v>
      </c>
      <c r="P1" s="5" t="s">
        <v>1</v>
      </c>
      <c r="Q1" s="18" t="s">
        <v>1</v>
      </c>
      <c r="R1" s="18" t="s">
        <v>1</v>
      </c>
      <c r="S1" s="5" t="s">
        <v>1</v>
      </c>
      <c r="T1" s="5" t="s">
        <v>1</v>
      </c>
      <c r="U1" s="18" t="s">
        <v>1</v>
      </c>
      <c r="V1" s="18" t="s">
        <v>1</v>
      </c>
      <c r="W1" s="5" t="s">
        <v>1</v>
      </c>
      <c r="X1" s="5" t="s">
        <v>1</v>
      </c>
      <c r="Y1" s="18" t="s">
        <v>1</v>
      </c>
      <c r="Z1" s="18" t="s">
        <v>1</v>
      </c>
      <c r="AA1" s="6" t="s">
        <v>1</v>
      </c>
      <c r="AC1" s="21" t="s">
        <v>1</v>
      </c>
    </row>
    <row r="2" spans="1:36" ht="12.75" hidden="1" customHeight="1">
      <c r="A2" s="8" t="s">
        <v>2</v>
      </c>
      <c r="B2" s="2" t="s">
        <v>1</v>
      </c>
      <c r="C2" s="2" t="s">
        <v>1</v>
      </c>
      <c r="D2" s="2" t="s">
        <v>1</v>
      </c>
      <c r="E2" s="3" t="s">
        <v>1</v>
      </c>
      <c r="F2" s="4" t="s">
        <v>1</v>
      </c>
      <c r="G2" s="23" t="s">
        <v>1</v>
      </c>
      <c r="H2" s="26" t="s">
        <v>1</v>
      </c>
      <c r="I2" s="5" t="s">
        <v>1</v>
      </c>
      <c r="J2" s="18" t="s">
        <v>1</v>
      </c>
      <c r="K2" s="5" t="s">
        <v>1</v>
      </c>
      <c r="L2" s="5" t="s">
        <v>1</v>
      </c>
      <c r="M2" s="18" t="s">
        <v>1</v>
      </c>
      <c r="N2" s="18" t="s">
        <v>1</v>
      </c>
      <c r="O2" s="5" t="s">
        <v>1</v>
      </c>
      <c r="P2" s="5" t="s">
        <v>1</v>
      </c>
      <c r="Q2" s="18" t="s">
        <v>1</v>
      </c>
      <c r="R2" s="18" t="s">
        <v>1</v>
      </c>
      <c r="S2" s="5" t="s">
        <v>1</v>
      </c>
      <c r="T2" s="5" t="s">
        <v>1</v>
      </c>
      <c r="U2" s="18" t="s">
        <v>1</v>
      </c>
      <c r="V2" s="18" t="s">
        <v>1</v>
      </c>
      <c r="W2" s="5" t="s">
        <v>1</v>
      </c>
      <c r="X2" s="5" t="s">
        <v>1</v>
      </c>
      <c r="Y2" s="18" t="s">
        <v>1</v>
      </c>
      <c r="Z2" s="18" t="s">
        <v>1</v>
      </c>
      <c r="AA2" s="6" t="s">
        <v>1</v>
      </c>
      <c r="AC2" s="21" t="s">
        <v>1</v>
      </c>
    </row>
    <row r="3" spans="1:36" ht="12.75" hidden="1" customHeight="1">
      <c r="A3" s="8" t="s">
        <v>3</v>
      </c>
      <c r="B3" s="2" t="s">
        <v>1</v>
      </c>
      <c r="C3" s="2" t="s">
        <v>1</v>
      </c>
      <c r="D3" s="2" t="s">
        <v>1</v>
      </c>
      <c r="E3" s="3" t="s">
        <v>1</v>
      </c>
      <c r="F3" s="4" t="s">
        <v>1</v>
      </c>
      <c r="G3" s="23" t="s">
        <v>1</v>
      </c>
      <c r="H3" s="26" t="s">
        <v>1</v>
      </c>
      <c r="I3" s="5" t="s">
        <v>1</v>
      </c>
      <c r="J3" s="18" t="s">
        <v>1</v>
      </c>
      <c r="K3" s="5" t="s">
        <v>1</v>
      </c>
      <c r="L3" s="5" t="s">
        <v>1</v>
      </c>
      <c r="M3" s="18" t="s">
        <v>1</v>
      </c>
      <c r="N3" s="18" t="s">
        <v>1</v>
      </c>
      <c r="O3" s="5" t="s">
        <v>1</v>
      </c>
      <c r="P3" s="5" t="s">
        <v>1</v>
      </c>
      <c r="Q3" s="18" t="s">
        <v>1</v>
      </c>
      <c r="R3" s="18" t="s">
        <v>1</v>
      </c>
      <c r="S3" s="5" t="s">
        <v>1</v>
      </c>
      <c r="T3" s="5" t="s">
        <v>1</v>
      </c>
      <c r="U3" s="18" t="s">
        <v>1</v>
      </c>
      <c r="V3" s="18" t="s">
        <v>1</v>
      </c>
      <c r="W3" s="5" t="s">
        <v>1</v>
      </c>
      <c r="X3" s="5" t="s">
        <v>1</v>
      </c>
      <c r="Y3" s="18" t="s">
        <v>1</v>
      </c>
      <c r="Z3" s="18" t="s">
        <v>1</v>
      </c>
      <c r="AA3" s="6" t="s">
        <v>1</v>
      </c>
      <c r="AC3" s="21" t="s">
        <v>1</v>
      </c>
    </row>
    <row r="4" spans="1:36" ht="12.75" hidden="1" customHeight="1">
      <c r="A4" s="8" t="s">
        <v>4</v>
      </c>
      <c r="B4" s="3" t="s">
        <v>1</v>
      </c>
      <c r="C4" s="3" t="s">
        <v>1</v>
      </c>
      <c r="D4" s="3" t="s">
        <v>1</v>
      </c>
      <c r="E4" s="3" t="s">
        <v>1</v>
      </c>
      <c r="F4" s="4" t="s">
        <v>1</v>
      </c>
      <c r="G4" s="23" t="s">
        <v>1</v>
      </c>
      <c r="H4" s="26" t="s">
        <v>1</v>
      </c>
      <c r="I4" s="5" t="s">
        <v>1</v>
      </c>
      <c r="J4" s="18" t="s">
        <v>1</v>
      </c>
      <c r="K4" s="5" t="s">
        <v>1</v>
      </c>
      <c r="L4" s="5" t="s">
        <v>1</v>
      </c>
      <c r="M4" s="18" t="s">
        <v>1</v>
      </c>
      <c r="N4" s="18" t="s">
        <v>1</v>
      </c>
      <c r="O4" s="5" t="s">
        <v>1</v>
      </c>
      <c r="P4" s="5" t="s">
        <v>1</v>
      </c>
      <c r="Q4" s="18" t="s">
        <v>1</v>
      </c>
      <c r="R4" s="18" t="s">
        <v>1</v>
      </c>
      <c r="S4" s="5" t="s">
        <v>1</v>
      </c>
      <c r="T4" s="5" t="s">
        <v>1</v>
      </c>
      <c r="U4" s="18" t="s">
        <v>1</v>
      </c>
      <c r="V4" s="18" t="s">
        <v>1</v>
      </c>
      <c r="W4" s="5" t="s">
        <v>1</v>
      </c>
      <c r="X4" s="5" t="s">
        <v>1</v>
      </c>
      <c r="Y4" s="18" t="s">
        <v>1</v>
      </c>
      <c r="Z4" s="18" t="s">
        <v>1</v>
      </c>
      <c r="AA4" s="6" t="s">
        <v>1</v>
      </c>
      <c r="AC4" s="21" t="s">
        <v>1</v>
      </c>
    </row>
    <row r="5" spans="1:36" ht="12.75" hidden="1" customHeight="1">
      <c r="A5" s="9" t="s">
        <v>5</v>
      </c>
      <c r="B5" s="10" t="s">
        <v>133</v>
      </c>
      <c r="C5" s="6" t="s">
        <v>1</v>
      </c>
      <c r="D5" s="6" t="s">
        <v>1</v>
      </c>
      <c r="E5" s="6" t="s">
        <v>1</v>
      </c>
      <c r="F5" s="11" t="s">
        <v>1</v>
      </c>
      <c r="G5" s="24" t="s">
        <v>1</v>
      </c>
      <c r="H5" s="27" t="s">
        <v>1</v>
      </c>
      <c r="I5" s="12" t="s">
        <v>1</v>
      </c>
      <c r="J5" s="19" t="s">
        <v>1</v>
      </c>
      <c r="K5" s="12" t="s">
        <v>1</v>
      </c>
      <c r="L5" s="12" t="s">
        <v>1</v>
      </c>
      <c r="M5" s="19" t="s">
        <v>1</v>
      </c>
      <c r="N5" s="19" t="s">
        <v>1</v>
      </c>
      <c r="O5" s="12" t="s">
        <v>1</v>
      </c>
      <c r="P5" s="12" t="s">
        <v>1</v>
      </c>
      <c r="Q5" s="19" t="s">
        <v>1</v>
      </c>
      <c r="R5" s="19" t="s">
        <v>1</v>
      </c>
      <c r="S5" s="12" t="s">
        <v>1</v>
      </c>
      <c r="T5" s="12" t="s">
        <v>1</v>
      </c>
      <c r="U5" s="19" t="s">
        <v>1</v>
      </c>
      <c r="V5" s="19" t="s">
        <v>1</v>
      </c>
      <c r="W5" s="12" t="s">
        <v>1</v>
      </c>
      <c r="X5" s="12" t="s">
        <v>1</v>
      </c>
      <c r="Y5" s="19" t="s">
        <v>1</v>
      </c>
      <c r="Z5" s="19" t="s">
        <v>1</v>
      </c>
      <c r="AA5" s="6" t="s">
        <v>1</v>
      </c>
      <c r="AC5" s="21" t="s">
        <v>1</v>
      </c>
    </row>
    <row r="6" spans="1:36" ht="15.75" hidden="1" customHeight="1">
      <c r="A6" s="1" t="s">
        <v>6</v>
      </c>
      <c r="B6" s="6" t="s">
        <v>132</v>
      </c>
      <c r="C6" s="6" t="s">
        <v>1</v>
      </c>
      <c r="D6" s="6" t="s">
        <v>1</v>
      </c>
      <c r="E6" s="6" t="s">
        <v>1</v>
      </c>
      <c r="F6" s="6" t="s">
        <v>1</v>
      </c>
      <c r="G6" s="24" t="s">
        <v>1</v>
      </c>
      <c r="H6" s="27" t="s">
        <v>1</v>
      </c>
      <c r="I6" s="12" t="s">
        <v>1</v>
      </c>
      <c r="J6" s="19" t="s">
        <v>1</v>
      </c>
      <c r="K6" s="12" t="s">
        <v>1</v>
      </c>
      <c r="L6" s="12" t="s">
        <v>1</v>
      </c>
      <c r="M6" s="19" t="s">
        <v>1</v>
      </c>
      <c r="N6" s="19" t="s">
        <v>1</v>
      </c>
      <c r="O6" s="12" t="s">
        <v>1</v>
      </c>
      <c r="P6" s="12" t="s">
        <v>1</v>
      </c>
      <c r="Q6" s="19" t="s">
        <v>1</v>
      </c>
      <c r="R6" s="19" t="s">
        <v>1</v>
      </c>
      <c r="S6" s="12" t="s">
        <v>1</v>
      </c>
      <c r="T6" s="12" t="s">
        <v>1</v>
      </c>
      <c r="U6" s="19" t="s">
        <v>1</v>
      </c>
      <c r="V6" s="19" t="s">
        <v>1</v>
      </c>
      <c r="W6" s="12" t="s">
        <v>1</v>
      </c>
      <c r="X6" s="12" t="s">
        <v>1</v>
      </c>
      <c r="Y6" s="19" t="s">
        <v>1</v>
      </c>
      <c r="Z6" s="19" t="s">
        <v>1</v>
      </c>
      <c r="AA6" s="6" t="s">
        <v>1</v>
      </c>
      <c r="AC6" s="21" t="s">
        <v>1</v>
      </c>
    </row>
    <row r="7" spans="1:36" hidden="1">
      <c r="A7" s="3" t="s">
        <v>1</v>
      </c>
      <c r="B7" s="3" t="s">
        <v>1</v>
      </c>
      <c r="C7" s="3" t="s">
        <v>1</v>
      </c>
      <c r="D7" s="3" t="s">
        <v>1</v>
      </c>
      <c r="E7" s="3" t="s">
        <v>1</v>
      </c>
      <c r="F7" s="3" t="s">
        <v>1</v>
      </c>
      <c r="G7" s="24" t="s">
        <v>1</v>
      </c>
      <c r="H7" s="27" t="s">
        <v>1</v>
      </c>
      <c r="I7" s="13" t="s">
        <v>1</v>
      </c>
      <c r="J7" s="19" t="s">
        <v>1</v>
      </c>
      <c r="K7" s="13" t="s">
        <v>1</v>
      </c>
      <c r="L7" s="13" t="s">
        <v>1</v>
      </c>
      <c r="M7" s="19" t="s">
        <v>1</v>
      </c>
      <c r="N7" s="19" t="s">
        <v>1</v>
      </c>
      <c r="O7" s="13" t="s">
        <v>1</v>
      </c>
      <c r="P7" s="13" t="s">
        <v>1</v>
      </c>
      <c r="Q7" s="19" t="s">
        <v>1</v>
      </c>
      <c r="R7" s="19" t="s">
        <v>1</v>
      </c>
      <c r="S7" s="13" t="s">
        <v>1</v>
      </c>
      <c r="T7" s="13" t="s">
        <v>1</v>
      </c>
      <c r="U7" s="19" t="s">
        <v>1</v>
      </c>
      <c r="V7" s="19" t="s">
        <v>1</v>
      </c>
      <c r="W7" s="13" t="s">
        <v>1</v>
      </c>
      <c r="X7" s="13" t="s">
        <v>1</v>
      </c>
      <c r="Y7" s="19" t="s">
        <v>1</v>
      </c>
      <c r="Z7" s="19" t="s">
        <v>1</v>
      </c>
      <c r="AA7" s="13" t="s">
        <v>1</v>
      </c>
      <c r="AC7" s="19" t="s">
        <v>1</v>
      </c>
    </row>
    <row r="8" spans="1:36" hidden="1"/>
    <row r="9" spans="1:36" hidden="1"/>
    <row r="10" spans="1:36" ht="13.5" customHeight="1">
      <c r="F10" s="29"/>
      <c r="G10" s="30"/>
      <c r="I10" s="31"/>
      <c r="J10" s="28"/>
      <c r="K10" s="31"/>
      <c r="L10" s="31"/>
      <c r="M10" s="28"/>
      <c r="N10" s="28"/>
      <c r="O10" s="31"/>
      <c r="P10" s="31"/>
      <c r="Q10" s="28"/>
      <c r="R10" s="28"/>
      <c r="S10" s="31"/>
      <c r="T10" s="31"/>
      <c r="U10" s="28"/>
      <c r="V10" s="28"/>
      <c r="W10" s="31"/>
      <c r="X10" s="31"/>
      <c r="Y10" s="28"/>
      <c r="Z10" s="28"/>
      <c r="AA10" s="29"/>
      <c r="AB10" s="29"/>
      <c r="AC10" s="32"/>
      <c r="AD10" s="32"/>
      <c r="AE10" s="32"/>
      <c r="AF10" s="32"/>
      <c r="AG10" s="32"/>
      <c r="AH10" s="32"/>
      <c r="AI10" s="32"/>
    </row>
    <row r="11" spans="1:36" ht="22.5" customHeight="1">
      <c r="F11" s="59" t="s">
        <v>134</v>
      </c>
      <c r="G11" s="59" t="s">
        <v>1</v>
      </c>
      <c r="H11" s="59" t="s">
        <v>1</v>
      </c>
      <c r="I11" s="59" t="s">
        <v>1</v>
      </c>
      <c r="J11" s="59" t="s">
        <v>1</v>
      </c>
      <c r="K11" s="59" t="s">
        <v>1</v>
      </c>
      <c r="L11" s="59" t="s">
        <v>1</v>
      </c>
      <c r="M11" s="59" t="s">
        <v>1</v>
      </c>
      <c r="N11" s="59" t="s">
        <v>1</v>
      </c>
      <c r="O11" s="59" t="s">
        <v>1</v>
      </c>
      <c r="P11" s="59" t="s">
        <v>1</v>
      </c>
      <c r="Q11" s="59" t="s">
        <v>1</v>
      </c>
      <c r="R11" s="59" t="s">
        <v>1</v>
      </c>
      <c r="S11" s="59" t="s">
        <v>1</v>
      </c>
      <c r="T11" s="59" t="s">
        <v>1</v>
      </c>
      <c r="U11" s="59" t="s">
        <v>1</v>
      </c>
      <c r="V11" s="59" t="s">
        <v>1</v>
      </c>
      <c r="W11" s="59" t="s">
        <v>1</v>
      </c>
      <c r="X11" s="59" t="s">
        <v>1</v>
      </c>
      <c r="Y11" s="59" t="s">
        <v>1</v>
      </c>
      <c r="Z11" s="59" t="s">
        <v>1</v>
      </c>
      <c r="AA11" s="59" t="s">
        <v>1</v>
      </c>
      <c r="AB11" s="59" t="s">
        <v>1</v>
      </c>
      <c r="AC11" s="59" t="s">
        <v>1</v>
      </c>
      <c r="AD11" s="59" t="s">
        <v>1</v>
      </c>
      <c r="AE11" s="59" t="s">
        <v>1</v>
      </c>
      <c r="AF11" s="59" t="s">
        <v>1</v>
      </c>
      <c r="AG11" s="59" t="s">
        <v>1</v>
      </c>
      <c r="AH11" s="59" t="s">
        <v>1</v>
      </c>
      <c r="AI11" s="59" t="s">
        <v>1</v>
      </c>
      <c r="AJ11" s="59" t="s">
        <v>1</v>
      </c>
    </row>
    <row r="12" spans="1:36" hidden="1">
      <c r="F12" s="29"/>
      <c r="G12" s="30"/>
      <c r="I12" s="31"/>
      <c r="J12" s="28"/>
      <c r="K12" s="31"/>
      <c r="L12" s="31"/>
      <c r="M12" s="28"/>
      <c r="N12" s="28"/>
      <c r="O12" s="31"/>
      <c r="P12" s="31"/>
      <c r="Q12" s="28"/>
      <c r="R12" s="28"/>
      <c r="S12" s="31"/>
      <c r="T12" s="31"/>
      <c r="U12" s="28"/>
      <c r="V12" s="28"/>
      <c r="W12" s="31"/>
      <c r="X12" s="31"/>
      <c r="Y12" s="28"/>
      <c r="Z12" s="28"/>
      <c r="AA12" s="29"/>
      <c r="AB12" s="29"/>
      <c r="AC12" s="32"/>
      <c r="AD12" s="32"/>
      <c r="AE12" s="32"/>
      <c r="AF12" s="32"/>
      <c r="AG12" s="32"/>
      <c r="AH12" s="32"/>
      <c r="AI12" s="32"/>
    </row>
    <row r="13" spans="1:36" hidden="1">
      <c r="F13" s="33" t="s">
        <v>7</v>
      </c>
      <c r="G13" s="34" t="s">
        <v>8</v>
      </c>
      <c r="H13" s="35" t="s">
        <v>9</v>
      </c>
      <c r="I13" s="36" t="s">
        <v>8</v>
      </c>
      <c r="J13" s="35" t="s">
        <v>8</v>
      </c>
      <c r="K13" s="36" t="s">
        <v>8</v>
      </c>
      <c r="L13" s="36" t="s">
        <v>8</v>
      </c>
      <c r="M13" s="37" t="s">
        <v>10</v>
      </c>
      <c r="N13" s="37" t="s">
        <v>10</v>
      </c>
      <c r="O13" s="36" t="s">
        <v>8</v>
      </c>
      <c r="P13" s="36" t="s">
        <v>8</v>
      </c>
      <c r="Q13" s="35" t="s">
        <v>10</v>
      </c>
      <c r="R13" s="35" t="s">
        <v>10</v>
      </c>
      <c r="S13" s="36" t="s">
        <v>8</v>
      </c>
      <c r="T13" s="36" t="s">
        <v>8</v>
      </c>
      <c r="U13" s="35" t="s">
        <v>10</v>
      </c>
      <c r="V13" s="35" t="s">
        <v>10</v>
      </c>
      <c r="W13" s="36" t="s">
        <v>8</v>
      </c>
      <c r="X13" s="36" t="s">
        <v>8</v>
      </c>
      <c r="Y13" s="35" t="s">
        <v>10</v>
      </c>
      <c r="Z13" s="35" t="s">
        <v>10</v>
      </c>
      <c r="AA13" s="36" t="s">
        <v>8</v>
      </c>
      <c r="AB13" s="36" t="s">
        <v>8</v>
      </c>
      <c r="AC13" s="35" t="s">
        <v>10</v>
      </c>
      <c r="AD13" s="35" t="s">
        <v>10</v>
      </c>
      <c r="AE13" s="35" t="s">
        <v>8</v>
      </c>
      <c r="AF13" s="35" t="s">
        <v>8</v>
      </c>
      <c r="AG13" s="38"/>
      <c r="AH13" s="38"/>
      <c r="AI13" s="38"/>
      <c r="AJ13" s="39" t="s">
        <v>11</v>
      </c>
    </row>
    <row r="14" spans="1:36" hidden="1">
      <c r="F14" s="33" t="s">
        <v>12</v>
      </c>
      <c r="G14" s="34">
        <f>ButceYil-1</f>
        <v>2018</v>
      </c>
      <c r="H14" s="35" t="str">
        <f>ButceYil</f>
        <v>2019</v>
      </c>
      <c r="I14" s="36">
        <f>ButceYil-1</f>
        <v>2018</v>
      </c>
      <c r="J14" s="35" t="str">
        <f>ButceYil</f>
        <v>2019</v>
      </c>
      <c r="K14" s="36">
        <f>ButceYil-1</f>
        <v>2018</v>
      </c>
      <c r="L14" s="36" t="str">
        <f>ButceYil</f>
        <v>2019</v>
      </c>
      <c r="M14" s="37"/>
      <c r="N14" s="37"/>
      <c r="O14" s="36">
        <f>ButceYil-1</f>
        <v>2018</v>
      </c>
      <c r="P14" s="36" t="str">
        <f>ButceYil</f>
        <v>2019</v>
      </c>
      <c r="Q14" s="35">
        <f>ButceYil-1</f>
        <v>2018</v>
      </c>
      <c r="R14" s="35" t="str">
        <f>ButceYil</f>
        <v>2019</v>
      </c>
      <c r="S14" s="36">
        <f>ButceYil-1</f>
        <v>2018</v>
      </c>
      <c r="T14" s="36" t="str">
        <f>ButceYil</f>
        <v>2019</v>
      </c>
      <c r="U14" s="35">
        <f>ButceYil-1</f>
        <v>2018</v>
      </c>
      <c r="V14" s="35" t="str">
        <f>ButceYil</f>
        <v>2019</v>
      </c>
      <c r="W14" s="36">
        <f>ButceYil-1</f>
        <v>2018</v>
      </c>
      <c r="X14" s="36" t="str">
        <f>ButceYil</f>
        <v>2019</v>
      </c>
      <c r="Y14" s="35">
        <f>ButceYil-1</f>
        <v>2018</v>
      </c>
      <c r="Z14" s="35" t="str">
        <f>ButceYil</f>
        <v>2019</v>
      </c>
      <c r="AA14" s="36">
        <f>ButceYil-1</f>
        <v>2018</v>
      </c>
      <c r="AB14" s="36" t="str">
        <f>ButceYil</f>
        <v>2019</v>
      </c>
      <c r="AC14" s="35">
        <f>ButceYil-1</f>
        <v>2018</v>
      </c>
      <c r="AD14" s="35" t="str">
        <f>ButceYil</f>
        <v>2019</v>
      </c>
      <c r="AE14" s="35">
        <f>ButceYil-1</f>
        <v>2018</v>
      </c>
      <c r="AF14" s="35" t="str">
        <f>ButceYil</f>
        <v>2019</v>
      </c>
      <c r="AG14" s="38"/>
      <c r="AH14" s="38"/>
      <c r="AI14" s="38"/>
      <c r="AJ14" s="39" t="str">
        <f>ButceYil</f>
        <v>2019</v>
      </c>
    </row>
    <row r="15" spans="1:36" hidden="1">
      <c r="F15" s="33" t="s">
        <v>13</v>
      </c>
      <c r="G15" s="34" t="s">
        <v>1</v>
      </c>
      <c r="H15" s="35">
        <v>6</v>
      </c>
      <c r="I15" s="36" t="s">
        <v>1</v>
      </c>
      <c r="J15" s="35" t="s">
        <v>1</v>
      </c>
      <c r="K15" s="36" t="s">
        <v>1</v>
      </c>
      <c r="L15" s="36" t="s">
        <v>1</v>
      </c>
      <c r="M15" s="37"/>
      <c r="N15" s="37"/>
      <c r="O15" s="36" t="s">
        <v>1</v>
      </c>
      <c r="P15" s="36" t="s">
        <v>1</v>
      </c>
      <c r="Q15" s="35" t="s">
        <v>1</v>
      </c>
      <c r="R15" s="35" t="s">
        <v>1</v>
      </c>
      <c r="S15" s="36" t="s">
        <v>1</v>
      </c>
      <c r="T15" s="36" t="s">
        <v>1</v>
      </c>
      <c r="U15" s="35" t="s">
        <v>1</v>
      </c>
      <c r="V15" s="35" t="s">
        <v>1</v>
      </c>
      <c r="W15" s="36" t="s">
        <v>1</v>
      </c>
      <c r="X15" s="36" t="s">
        <v>1</v>
      </c>
      <c r="Y15" s="35" t="s">
        <v>1</v>
      </c>
      <c r="Z15" s="35" t="s">
        <v>1</v>
      </c>
      <c r="AA15" s="36" t="s">
        <v>1</v>
      </c>
      <c r="AB15" s="36" t="s">
        <v>1</v>
      </c>
      <c r="AC15" s="35" t="s">
        <v>1</v>
      </c>
      <c r="AD15" s="35" t="s">
        <v>1</v>
      </c>
      <c r="AE15" s="35" t="s">
        <v>1</v>
      </c>
      <c r="AF15" s="35" t="s">
        <v>1</v>
      </c>
      <c r="AG15" s="38"/>
      <c r="AH15" s="38"/>
      <c r="AI15" s="38"/>
      <c r="AJ15" s="39"/>
    </row>
    <row r="16" spans="1:36" hidden="1">
      <c r="F16" s="33" t="s">
        <v>14</v>
      </c>
      <c r="G16" s="34">
        <v>12</v>
      </c>
      <c r="H16" s="35" t="s">
        <v>1</v>
      </c>
      <c r="I16" s="36">
        <v>1</v>
      </c>
      <c r="J16" s="35">
        <v>1</v>
      </c>
      <c r="K16" s="36">
        <v>2</v>
      </c>
      <c r="L16" s="36">
        <v>2</v>
      </c>
      <c r="M16" s="37"/>
      <c r="N16" s="37"/>
      <c r="O16" s="36">
        <v>3</v>
      </c>
      <c r="P16" s="36">
        <v>3</v>
      </c>
      <c r="Q16" s="35">
        <v>3</v>
      </c>
      <c r="R16" s="35">
        <v>3</v>
      </c>
      <c r="S16" s="36">
        <v>4</v>
      </c>
      <c r="T16" s="36">
        <v>4</v>
      </c>
      <c r="U16" s="35">
        <v>4</v>
      </c>
      <c r="V16" s="35">
        <v>4</v>
      </c>
      <c r="W16" s="36">
        <v>5</v>
      </c>
      <c r="X16" s="36">
        <v>5</v>
      </c>
      <c r="Y16" s="35">
        <v>5</v>
      </c>
      <c r="Z16" s="35">
        <v>5</v>
      </c>
      <c r="AA16" s="36">
        <v>6</v>
      </c>
      <c r="AB16" s="36">
        <v>6</v>
      </c>
      <c r="AC16" s="35">
        <v>6</v>
      </c>
      <c r="AD16" s="35">
        <v>6</v>
      </c>
      <c r="AE16" s="35">
        <v>6</v>
      </c>
      <c r="AF16" s="35">
        <v>6</v>
      </c>
      <c r="AG16" s="38"/>
      <c r="AH16" s="38"/>
      <c r="AI16" s="38"/>
      <c r="AJ16" s="39">
        <v>6</v>
      </c>
    </row>
    <row r="17" spans="1:36" hidden="1">
      <c r="F17" s="33" t="s">
        <v>15</v>
      </c>
      <c r="G17" s="40" t="str">
        <f t="shared" ref="G17:L17" si="0">KurKod</f>
        <v>38.64.00.01</v>
      </c>
      <c r="H17" s="37" t="str">
        <f t="shared" si="0"/>
        <v>38.64.00.01</v>
      </c>
      <c r="I17" s="41" t="str">
        <f t="shared" si="0"/>
        <v>38.64.00.01</v>
      </c>
      <c r="J17" s="37" t="str">
        <f t="shared" si="0"/>
        <v>38.64.00.01</v>
      </c>
      <c r="K17" s="41" t="str">
        <f t="shared" si="0"/>
        <v>38.64.00.01</v>
      </c>
      <c r="L17" s="41" t="str">
        <f t="shared" si="0"/>
        <v>38.64.00.01</v>
      </c>
      <c r="M17" s="37"/>
      <c r="N17" s="37"/>
      <c r="O17" s="41" t="str">
        <f t="shared" ref="O17:AF17" si="1">KurKod</f>
        <v>38.64.00.01</v>
      </c>
      <c r="P17" s="41" t="str">
        <f t="shared" si="1"/>
        <v>38.64.00.01</v>
      </c>
      <c r="Q17" s="37" t="str">
        <f t="shared" si="1"/>
        <v>38.64.00.01</v>
      </c>
      <c r="R17" s="37" t="str">
        <f t="shared" si="1"/>
        <v>38.64.00.01</v>
      </c>
      <c r="S17" s="41" t="str">
        <f t="shared" si="1"/>
        <v>38.64.00.01</v>
      </c>
      <c r="T17" s="41" t="str">
        <f t="shared" si="1"/>
        <v>38.64.00.01</v>
      </c>
      <c r="U17" s="37" t="str">
        <f t="shared" si="1"/>
        <v>38.64.00.01</v>
      </c>
      <c r="V17" s="37" t="str">
        <f t="shared" si="1"/>
        <v>38.64.00.01</v>
      </c>
      <c r="W17" s="41" t="str">
        <f t="shared" si="1"/>
        <v>38.64.00.01</v>
      </c>
      <c r="X17" s="41" t="str">
        <f t="shared" si="1"/>
        <v>38.64.00.01</v>
      </c>
      <c r="Y17" s="37" t="str">
        <f t="shared" si="1"/>
        <v>38.64.00.01</v>
      </c>
      <c r="Z17" s="37" t="str">
        <f t="shared" si="1"/>
        <v>38.64.00.01</v>
      </c>
      <c r="AA17" s="41" t="str">
        <f t="shared" si="1"/>
        <v>38.64.00.01</v>
      </c>
      <c r="AB17" s="41" t="str">
        <f t="shared" si="1"/>
        <v>38.64.00.01</v>
      </c>
      <c r="AC17" s="37" t="str">
        <f t="shared" si="1"/>
        <v>38.64.00.01</v>
      </c>
      <c r="AD17" s="37" t="str">
        <f t="shared" si="1"/>
        <v>38.64.00.01</v>
      </c>
      <c r="AE17" s="37" t="str">
        <f t="shared" si="1"/>
        <v>38.64.00.01</v>
      </c>
      <c r="AF17" s="37" t="str">
        <f t="shared" si="1"/>
        <v>38.64.00.01</v>
      </c>
      <c r="AG17" s="38"/>
      <c r="AH17" s="38"/>
      <c r="AI17" s="38"/>
      <c r="AJ17" s="39" t="str">
        <f>KurKod</f>
        <v>38.64.00.01</v>
      </c>
    </row>
    <row r="18" spans="1:36" ht="16.5" hidden="1" customHeight="1">
      <c r="F18" s="33" t="s">
        <v>1</v>
      </c>
      <c r="G18" s="40"/>
      <c r="H18" s="37"/>
      <c r="I18" s="41"/>
      <c r="J18" s="37"/>
      <c r="K18" s="41"/>
      <c r="L18" s="41"/>
      <c r="M18" s="37"/>
      <c r="N18" s="37"/>
      <c r="O18" s="41"/>
      <c r="P18" s="41"/>
      <c r="Q18" s="37"/>
      <c r="R18" s="37"/>
      <c r="S18" s="41"/>
      <c r="T18" s="41"/>
      <c r="U18" s="37"/>
      <c r="V18" s="37"/>
      <c r="W18" s="41"/>
      <c r="X18" s="41"/>
      <c r="Y18" s="37"/>
      <c r="Z18" s="37"/>
      <c r="AA18" s="41" t="s">
        <v>1</v>
      </c>
      <c r="AB18" s="41" t="s">
        <v>1</v>
      </c>
      <c r="AC18" s="37" t="s">
        <v>1</v>
      </c>
      <c r="AD18" s="37" t="s">
        <v>1</v>
      </c>
      <c r="AE18" s="37" t="s">
        <v>1</v>
      </c>
      <c r="AF18" s="37" t="s">
        <v>1</v>
      </c>
      <c r="AG18" s="38"/>
      <c r="AH18" s="38"/>
      <c r="AI18" s="38"/>
      <c r="AJ18" s="39"/>
    </row>
    <row r="19" spans="1:36" ht="16.5" customHeight="1">
      <c r="F19" s="42" t="s">
        <v>16</v>
      </c>
      <c r="G19" s="43" t="str">
        <f>ButceYil</f>
        <v>2019</v>
      </c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 t="s">
        <v>1</v>
      </c>
      <c r="AB19" s="44" t="s">
        <v>1</v>
      </c>
      <c r="AC19" s="44" t="s">
        <v>1</v>
      </c>
      <c r="AD19" s="44" t="s">
        <v>1</v>
      </c>
      <c r="AE19" s="44" t="s">
        <v>1</v>
      </c>
      <c r="AF19" s="44" t="s">
        <v>1</v>
      </c>
      <c r="AG19" s="45"/>
      <c r="AH19" s="45"/>
      <c r="AI19" s="45"/>
      <c r="AJ19" s="45"/>
    </row>
    <row r="20" spans="1:36" ht="17.25" customHeight="1">
      <c r="F20" s="46" t="s">
        <v>17</v>
      </c>
      <c r="G20" s="61" t="str">
        <f>Kurum</f>
        <v>38.64.00.01 - ÜST YÖNETİM, AKADEMİK VE İDARİ BİRİMLER</v>
      </c>
      <c r="H20" s="61" t="s">
        <v>1</v>
      </c>
      <c r="I20" s="61" t="s">
        <v>1</v>
      </c>
      <c r="J20" s="61" t="s">
        <v>1</v>
      </c>
      <c r="K20" s="61" t="s">
        <v>1</v>
      </c>
      <c r="L20" s="61" t="s">
        <v>1</v>
      </c>
      <c r="M20" s="61" t="s">
        <v>1</v>
      </c>
      <c r="N20" s="61" t="s">
        <v>1</v>
      </c>
      <c r="O20" s="61" t="s">
        <v>1</v>
      </c>
      <c r="P20" s="61" t="s">
        <v>1</v>
      </c>
      <c r="Q20" s="61" t="s">
        <v>1</v>
      </c>
      <c r="R20" s="61" t="s">
        <v>1</v>
      </c>
      <c r="S20" s="61" t="s">
        <v>1</v>
      </c>
      <c r="T20" s="61" t="s">
        <v>1</v>
      </c>
      <c r="U20" s="61" t="s">
        <v>1</v>
      </c>
      <c r="V20" s="61" t="s">
        <v>1</v>
      </c>
      <c r="W20" s="44"/>
      <c r="X20" s="44"/>
      <c r="Y20" s="44"/>
      <c r="Z20" s="44"/>
      <c r="AA20" s="44" t="s">
        <v>1</v>
      </c>
      <c r="AB20" s="44" t="s">
        <v>1</v>
      </c>
      <c r="AC20" s="44" t="s">
        <v>1</v>
      </c>
      <c r="AD20" s="44" t="s">
        <v>1</v>
      </c>
      <c r="AE20" s="45"/>
      <c r="AF20" s="45"/>
      <c r="AG20" s="45"/>
      <c r="AH20" s="45"/>
      <c r="AI20" s="45"/>
      <c r="AJ20" s="45"/>
    </row>
    <row r="21" spans="1:36" ht="43.5" customHeight="1">
      <c r="F21" s="62" t="s">
        <v>1</v>
      </c>
      <c r="G21" s="60" t="str">
        <f>ButceYil-1 &amp; " " &amp; "GERÇEKLEŞME TOPLAMI"</f>
        <v>2018 GERÇEKLEŞME TOPLAMI</v>
      </c>
      <c r="H21" s="60" t="str">
        <f>ButceYil &amp; " " &amp; "BAŞLANGIÇ ÖDENEĞİ"</f>
        <v>2019 BAŞLANGIÇ ÖDENEĞİ</v>
      </c>
      <c r="I21" s="60" t="s">
        <v>18</v>
      </c>
      <c r="J21" s="60" t="s">
        <v>1</v>
      </c>
      <c r="K21" s="60" t="s">
        <v>19</v>
      </c>
      <c r="L21" s="60" t="s">
        <v>1</v>
      </c>
      <c r="M21" s="60" t="s">
        <v>19</v>
      </c>
      <c r="N21" s="60" t="s">
        <v>1</v>
      </c>
      <c r="O21" s="60" t="s">
        <v>20</v>
      </c>
      <c r="P21" s="60" t="s">
        <v>1</v>
      </c>
      <c r="Q21" s="60" t="s">
        <v>20</v>
      </c>
      <c r="R21" s="60" t="s">
        <v>1</v>
      </c>
      <c r="S21" s="60" t="s">
        <v>21</v>
      </c>
      <c r="T21" s="60" t="s">
        <v>1</v>
      </c>
      <c r="U21" s="60" t="s">
        <v>21</v>
      </c>
      <c r="V21" s="60" t="s">
        <v>1</v>
      </c>
      <c r="W21" s="60" t="s">
        <v>22</v>
      </c>
      <c r="X21" s="60" t="s">
        <v>1</v>
      </c>
      <c r="Y21" s="60" t="s">
        <v>22</v>
      </c>
      <c r="Z21" s="60" t="s">
        <v>1</v>
      </c>
      <c r="AA21" s="60" t="s">
        <v>23</v>
      </c>
      <c r="AB21" s="60" t="s">
        <v>1</v>
      </c>
      <c r="AC21" s="60" t="s">
        <v>23</v>
      </c>
      <c r="AD21" s="60" t="s">
        <v>1</v>
      </c>
      <c r="AE21" s="60" t="s">
        <v>24</v>
      </c>
      <c r="AF21" s="60" t="s">
        <v>1</v>
      </c>
      <c r="AG21" s="60" t="s">
        <v>25</v>
      </c>
      <c r="AH21" s="60" t="s">
        <v>26</v>
      </c>
      <c r="AI21" s="60" t="s">
        <v>1</v>
      </c>
      <c r="AJ21" s="60" t="str">
        <f>ButceYil &amp; " " &amp; "YILSONU GERÇEKLEŞME TAHMİNİ"</f>
        <v>2019 YILSONU GERÇEKLEŞME TAHMİNİ</v>
      </c>
    </row>
    <row r="22" spans="1:36" ht="16.5" customHeight="1">
      <c r="A22" s="4" t="s">
        <v>7</v>
      </c>
      <c r="B22" s="15" t="s">
        <v>27</v>
      </c>
      <c r="F22" s="62" t="s">
        <v>1</v>
      </c>
      <c r="G22" s="60" t="s">
        <v>1</v>
      </c>
      <c r="H22" s="60" t="s">
        <v>1</v>
      </c>
      <c r="I22" s="49">
        <f>ButceYil-1</f>
        <v>2018</v>
      </c>
      <c r="J22" s="49" t="str">
        <f>ButceYil</f>
        <v>2019</v>
      </c>
      <c r="K22" s="49">
        <f>ButceYil-1</f>
        <v>2018</v>
      </c>
      <c r="L22" s="49" t="str">
        <f>ButceYil</f>
        <v>2019</v>
      </c>
      <c r="M22" s="49">
        <f>ButceYil-1</f>
        <v>2018</v>
      </c>
      <c r="N22" s="49" t="str">
        <f>ButceYil</f>
        <v>2019</v>
      </c>
      <c r="O22" s="49">
        <f>ButceYil-1</f>
        <v>2018</v>
      </c>
      <c r="P22" s="49" t="str">
        <f>ButceYil</f>
        <v>2019</v>
      </c>
      <c r="Q22" s="49">
        <f>ButceYil-1</f>
        <v>2018</v>
      </c>
      <c r="R22" s="49" t="str">
        <f>ButceYil</f>
        <v>2019</v>
      </c>
      <c r="S22" s="49">
        <f>ButceYil-1</f>
        <v>2018</v>
      </c>
      <c r="T22" s="49" t="str">
        <f>ButceYil</f>
        <v>2019</v>
      </c>
      <c r="U22" s="49">
        <f>ButceYil-1</f>
        <v>2018</v>
      </c>
      <c r="V22" s="49" t="str">
        <f>ButceYil</f>
        <v>2019</v>
      </c>
      <c r="W22" s="49">
        <f>ButceYil-1</f>
        <v>2018</v>
      </c>
      <c r="X22" s="49" t="str">
        <f>ButceYil</f>
        <v>2019</v>
      </c>
      <c r="Y22" s="49">
        <f>ButceYil-1</f>
        <v>2018</v>
      </c>
      <c r="Z22" s="49" t="str">
        <f>ButceYil</f>
        <v>2019</v>
      </c>
      <c r="AA22" s="49">
        <f>ButceYil-1</f>
        <v>2018</v>
      </c>
      <c r="AB22" s="49" t="str">
        <f>ButceYil</f>
        <v>2019</v>
      </c>
      <c r="AC22" s="49">
        <f>ButceYil-1</f>
        <v>2018</v>
      </c>
      <c r="AD22" s="49" t="str">
        <f>ButceYil</f>
        <v>2019</v>
      </c>
      <c r="AE22" s="49">
        <f>ButceYil-1</f>
        <v>2018</v>
      </c>
      <c r="AF22" s="49" t="str">
        <f>ButceYil</f>
        <v>2019</v>
      </c>
      <c r="AG22" s="60" t="s">
        <v>1</v>
      </c>
      <c r="AH22" s="49">
        <f>ButceYil-1</f>
        <v>2018</v>
      </c>
      <c r="AI22" s="49" t="str">
        <f>ButceYil</f>
        <v>2019</v>
      </c>
      <c r="AJ22" s="60" t="s">
        <v>1</v>
      </c>
    </row>
    <row r="23" spans="1:36" ht="15">
      <c r="A23" s="16" t="s">
        <v>1</v>
      </c>
      <c r="B23" s="16" t="s">
        <v>1</v>
      </c>
      <c r="F23" s="50" t="s">
        <v>28</v>
      </c>
      <c r="G23" s="51">
        <f t="shared" ref="G23:AF23" si="2">G24+G30+G36+G46+G52+G60+G70+G73+G76</f>
        <v>180777423.56999999</v>
      </c>
      <c r="H23" s="51">
        <f t="shared" si="2"/>
        <v>184818000</v>
      </c>
      <c r="I23" s="51">
        <f t="shared" si="2"/>
        <v>8457023.4700000007</v>
      </c>
      <c r="J23" s="51">
        <f t="shared" si="2"/>
        <v>12542034.959999999</v>
      </c>
      <c r="K23" s="51">
        <f t="shared" si="2"/>
        <v>24335568.409999996</v>
      </c>
      <c r="L23" s="51">
        <f t="shared" si="2"/>
        <v>29483547.73</v>
      </c>
      <c r="M23" s="51">
        <f t="shared" si="2"/>
        <v>15878544.939999999</v>
      </c>
      <c r="N23" s="51">
        <f t="shared" si="2"/>
        <v>16941512.770000003</v>
      </c>
      <c r="O23" s="51">
        <f t="shared" si="2"/>
        <v>36029145.619999997</v>
      </c>
      <c r="P23" s="51">
        <f t="shared" si="2"/>
        <v>45109639.57</v>
      </c>
      <c r="Q23" s="51">
        <f t="shared" si="2"/>
        <v>11693577.210000003</v>
      </c>
      <c r="R23" s="51">
        <f t="shared" si="2"/>
        <v>15626091.839999998</v>
      </c>
      <c r="S23" s="51">
        <f t="shared" si="2"/>
        <v>50049428.299999997</v>
      </c>
      <c r="T23" s="51">
        <f t="shared" si="2"/>
        <v>63238248.870000005</v>
      </c>
      <c r="U23" s="51">
        <f t="shared" si="2"/>
        <v>14020282.68</v>
      </c>
      <c r="V23" s="51">
        <f t="shared" si="2"/>
        <v>18128609.299999997</v>
      </c>
      <c r="W23" s="51">
        <f t="shared" si="2"/>
        <v>63826391.550000004</v>
      </c>
      <c r="X23" s="51">
        <f t="shared" si="2"/>
        <v>79944208.449999988</v>
      </c>
      <c r="Y23" s="51">
        <f t="shared" si="2"/>
        <v>13776963.25</v>
      </c>
      <c r="Z23" s="51">
        <f t="shared" si="2"/>
        <v>16705959.579999998</v>
      </c>
      <c r="AA23" s="51">
        <f t="shared" si="2"/>
        <v>79549863.709999993</v>
      </c>
      <c r="AB23" s="51">
        <f t="shared" si="2"/>
        <v>94901243.420000002</v>
      </c>
      <c r="AC23" s="51">
        <f t="shared" si="2"/>
        <v>15723472.160000004</v>
      </c>
      <c r="AD23" s="51">
        <f t="shared" si="2"/>
        <v>14957034.970000003</v>
      </c>
      <c r="AE23" s="51">
        <f t="shared" si="2"/>
        <v>79549863.709999993</v>
      </c>
      <c r="AF23" s="51">
        <f t="shared" si="2"/>
        <v>94901243.420000002</v>
      </c>
      <c r="AG23" s="52">
        <f>IF(AF23=0,0,IF(AE23=0,0,(AF23-AE23)/AE23*100))</f>
        <v>19.297807681938529</v>
      </c>
      <c r="AH23" s="52">
        <f>IF(AE23=0,0,IF(G23=0,0,AE23/G23*100))</f>
        <v>44.004313226201596</v>
      </c>
      <c r="AI23" s="52">
        <f>IF(AF23=0,0,IF(H23=0,0,AF23/H23*100))</f>
        <v>51.348485223300763</v>
      </c>
      <c r="AJ23" s="51">
        <f>SUM(AJ24+AJ30+AJ36+AJ52+AJ60)</f>
        <v>228007000</v>
      </c>
    </row>
    <row r="24" spans="1:36" ht="15">
      <c r="A24" s="16" t="s">
        <v>1</v>
      </c>
      <c r="B24" s="16" t="s">
        <v>29</v>
      </c>
      <c r="F24" s="53" t="s">
        <v>30</v>
      </c>
      <c r="G24" s="54">
        <f>SUM(G25:G29)</f>
        <v>108523846.68000001</v>
      </c>
      <c r="H24" s="54">
        <v>133443000</v>
      </c>
      <c r="I24" s="54">
        <v>7256252.0599999996</v>
      </c>
      <c r="J24" s="54">
        <v>10503382.84</v>
      </c>
      <c r="K24" s="54">
        <v>18123557.469999999</v>
      </c>
      <c r="L24" s="54">
        <v>24172100.210000001</v>
      </c>
      <c r="M24" s="54">
        <f t="shared" ref="M24:M55" si="3">K24-I24</f>
        <v>10867305.41</v>
      </c>
      <c r="N24" s="54">
        <f t="shared" ref="N24:N55" si="4">L24-J24</f>
        <v>13668717.370000001</v>
      </c>
      <c r="O24" s="54">
        <v>26186543.120000001</v>
      </c>
      <c r="P24" s="54">
        <v>34207105.609999999</v>
      </c>
      <c r="Q24" s="54">
        <f t="shared" ref="Q24:Q55" si="5">O24-K24</f>
        <v>8062985.6500000022</v>
      </c>
      <c r="R24" s="54">
        <f t="shared" ref="R24:R55" si="6">P24-L24</f>
        <v>10035005.399999999</v>
      </c>
      <c r="S24" s="54">
        <v>35517838.359999999</v>
      </c>
      <c r="T24" s="54">
        <v>45875005.149999999</v>
      </c>
      <c r="U24" s="54">
        <f t="shared" ref="U24:U55" si="7">S24-O24</f>
        <v>9331295.2399999984</v>
      </c>
      <c r="V24" s="54">
        <f t="shared" ref="V24:V55" si="8">T24-P24</f>
        <v>11667899.539999999</v>
      </c>
      <c r="W24" s="54">
        <v>44502819.890000001</v>
      </c>
      <c r="X24" s="54">
        <v>57272179.549999997</v>
      </c>
      <c r="Y24" s="54">
        <f t="shared" ref="Y24:Y55" si="9">W24-S24</f>
        <v>8984981.5300000012</v>
      </c>
      <c r="Z24" s="54">
        <f t="shared" ref="Z24:Z55" si="10">X24-T24</f>
        <v>11397174.399999999</v>
      </c>
      <c r="AA24" s="54">
        <v>53992323.240000002</v>
      </c>
      <c r="AB24" s="54">
        <v>68511090.219999999</v>
      </c>
      <c r="AC24" s="54">
        <f t="shared" ref="AC24:AC55" si="11">AA24-W24</f>
        <v>9489503.3500000015</v>
      </c>
      <c r="AD24" s="54">
        <f t="shared" ref="AD24:AD55" si="12">AB24-X24</f>
        <v>11238910.670000002</v>
      </c>
      <c r="AE24" s="54">
        <v>53992323.240000002</v>
      </c>
      <c r="AF24" s="54">
        <v>68511090.219999999</v>
      </c>
      <c r="AG24" s="52">
        <f t="shared" ref="AG24:AG55" si="13">IF(AF24=0,0,IF(AE24=0,0,(AF24-AE24)/AE24*100))</f>
        <v>26.890428321565214</v>
      </c>
      <c r="AH24" s="52">
        <f t="shared" ref="AH24:AH55" si="14">IF(AE24=0,0,IF(G24=0,0,AE24/G24*100))</f>
        <v>49.751575245213189</v>
      </c>
      <c r="AI24" s="52">
        <f t="shared" ref="AI24:AI55" si="15">IF(AF24=0,0,IF(H24=0,0,AF24/H24*100))</f>
        <v>51.341089618788551</v>
      </c>
      <c r="AJ24" s="54">
        <f>SUM(AJ25:AJ29)</f>
        <v>160132000</v>
      </c>
    </row>
    <row r="25" spans="1:36" ht="15">
      <c r="A25" s="16" t="s">
        <v>1</v>
      </c>
      <c r="B25" s="16" t="s">
        <v>31</v>
      </c>
      <c r="F25" s="55" t="s">
        <v>32</v>
      </c>
      <c r="G25" s="56">
        <v>98872635</v>
      </c>
      <c r="H25" s="56">
        <v>118931000</v>
      </c>
      <c r="I25" s="56">
        <v>7126951.5700000003</v>
      </c>
      <c r="J25" s="56">
        <v>9194643.4700000007</v>
      </c>
      <c r="K25" s="56">
        <v>17604823.890000001</v>
      </c>
      <c r="L25" s="56">
        <v>21713539.41</v>
      </c>
      <c r="M25" s="56">
        <f t="shared" si="3"/>
        <v>10477872.32</v>
      </c>
      <c r="N25" s="56">
        <f t="shared" si="4"/>
        <v>12518895.939999999</v>
      </c>
      <c r="O25" s="56">
        <v>25371749.210000001</v>
      </c>
      <c r="P25" s="56">
        <v>30760323.68</v>
      </c>
      <c r="Q25" s="56">
        <f t="shared" si="5"/>
        <v>7766925.3200000003</v>
      </c>
      <c r="R25" s="56">
        <f t="shared" si="6"/>
        <v>9046784.2699999996</v>
      </c>
      <c r="S25" s="56">
        <v>34062559.390000001</v>
      </c>
      <c r="T25" s="56">
        <v>41235769.93</v>
      </c>
      <c r="U25" s="56">
        <f t="shared" si="7"/>
        <v>8690810.1799999997</v>
      </c>
      <c r="V25" s="56">
        <f t="shared" si="8"/>
        <v>10475446.25</v>
      </c>
      <c r="W25" s="56">
        <v>42084473.93</v>
      </c>
      <c r="X25" s="56">
        <v>51218016.009999998</v>
      </c>
      <c r="Y25" s="56">
        <f t="shared" si="9"/>
        <v>8021914.5399999991</v>
      </c>
      <c r="Z25" s="56">
        <f t="shared" si="10"/>
        <v>9982246.0799999982</v>
      </c>
      <c r="AA25" s="56">
        <v>50347491</v>
      </c>
      <c r="AB25" s="56">
        <v>61265457.880000003</v>
      </c>
      <c r="AC25" s="56">
        <f t="shared" si="11"/>
        <v>8263017.0700000003</v>
      </c>
      <c r="AD25" s="56">
        <f t="shared" si="12"/>
        <v>10047441.870000005</v>
      </c>
      <c r="AE25" s="56">
        <v>50347491</v>
      </c>
      <c r="AF25" s="56">
        <v>61265457.880000003</v>
      </c>
      <c r="AG25" s="57">
        <f t="shared" si="13"/>
        <v>21.685225347177685</v>
      </c>
      <c r="AH25" s="57">
        <f t="shared" si="14"/>
        <v>50.921562877332036</v>
      </c>
      <c r="AI25" s="57">
        <f t="shared" si="15"/>
        <v>51.51344719206935</v>
      </c>
      <c r="AJ25" s="56">
        <v>142717000</v>
      </c>
    </row>
    <row r="26" spans="1:36" ht="15">
      <c r="A26" s="16" t="s">
        <v>1</v>
      </c>
      <c r="B26" s="16" t="s">
        <v>33</v>
      </c>
      <c r="F26" s="55" t="s">
        <v>34</v>
      </c>
      <c r="G26" s="56">
        <v>2093078.15</v>
      </c>
      <c r="H26" s="56">
        <v>2561000</v>
      </c>
      <c r="I26" s="56">
        <v>120416.09</v>
      </c>
      <c r="J26" s="56">
        <v>176122.65</v>
      </c>
      <c r="K26" s="56">
        <v>391726.53</v>
      </c>
      <c r="L26" s="56">
        <v>399654.82</v>
      </c>
      <c r="M26" s="56">
        <f t="shared" si="3"/>
        <v>271310.44000000006</v>
      </c>
      <c r="N26" s="56">
        <f t="shared" si="4"/>
        <v>223532.17</v>
      </c>
      <c r="O26" s="56">
        <v>553333.94999999995</v>
      </c>
      <c r="P26" s="56">
        <v>534782.86</v>
      </c>
      <c r="Q26" s="56">
        <f t="shared" si="5"/>
        <v>161607.41999999993</v>
      </c>
      <c r="R26" s="56">
        <f t="shared" si="6"/>
        <v>135128.03999999998</v>
      </c>
      <c r="S26" s="56">
        <v>749636.99</v>
      </c>
      <c r="T26" s="56">
        <v>773228.42</v>
      </c>
      <c r="U26" s="56">
        <f t="shared" si="7"/>
        <v>196303.04000000004</v>
      </c>
      <c r="V26" s="56">
        <f t="shared" si="8"/>
        <v>238445.56000000006</v>
      </c>
      <c r="W26" s="56">
        <v>936991.67</v>
      </c>
      <c r="X26" s="56">
        <v>908077.77</v>
      </c>
      <c r="Y26" s="56">
        <f t="shared" si="9"/>
        <v>187354.68000000005</v>
      </c>
      <c r="Z26" s="56">
        <f t="shared" si="10"/>
        <v>134849.34999999998</v>
      </c>
      <c r="AA26" s="56">
        <v>1105881.6100000001</v>
      </c>
      <c r="AB26" s="56">
        <v>1075805.6599999999</v>
      </c>
      <c r="AC26" s="56">
        <f t="shared" si="11"/>
        <v>168889.94000000006</v>
      </c>
      <c r="AD26" s="56">
        <f t="shared" si="12"/>
        <v>167727.8899999999</v>
      </c>
      <c r="AE26" s="56">
        <v>1105881.6100000001</v>
      </c>
      <c r="AF26" s="56">
        <v>1075805.6599999999</v>
      </c>
      <c r="AG26" s="57">
        <f t="shared" si="13"/>
        <v>-2.7196356036701057</v>
      </c>
      <c r="AH26" s="57">
        <f t="shared" si="14"/>
        <v>52.835180091101719</v>
      </c>
      <c r="AI26" s="57">
        <f t="shared" si="15"/>
        <v>42.007249511909407</v>
      </c>
      <c r="AJ26" s="56">
        <v>3073000</v>
      </c>
    </row>
    <row r="27" spans="1:36" ht="15">
      <c r="A27" s="16" t="s">
        <v>1</v>
      </c>
      <c r="B27" s="17" t="s">
        <v>35</v>
      </c>
      <c r="F27" s="55" t="s">
        <v>36</v>
      </c>
      <c r="G27" s="56">
        <v>6497985.6100000003</v>
      </c>
      <c r="H27" s="56">
        <v>10606000</v>
      </c>
      <c r="I27" s="56">
        <v>0</v>
      </c>
      <c r="J27" s="56">
        <v>1115151.1599999999</v>
      </c>
      <c r="K27" s="56">
        <v>0</v>
      </c>
      <c r="L27" s="56">
        <v>1877389.94</v>
      </c>
      <c r="M27" s="56">
        <f t="shared" si="3"/>
        <v>0</v>
      </c>
      <c r="N27" s="56">
        <f t="shared" si="4"/>
        <v>762238.78</v>
      </c>
      <c r="O27" s="56">
        <v>0</v>
      </c>
      <c r="P27" s="56">
        <v>2577061.46</v>
      </c>
      <c r="Q27" s="56">
        <f t="shared" si="5"/>
        <v>0</v>
      </c>
      <c r="R27" s="56">
        <f t="shared" si="6"/>
        <v>699671.52</v>
      </c>
      <c r="S27" s="56">
        <v>293455.61</v>
      </c>
      <c r="T27" s="56">
        <v>3343456.66</v>
      </c>
      <c r="U27" s="56">
        <f t="shared" si="7"/>
        <v>293455.61</v>
      </c>
      <c r="V27" s="56">
        <f t="shared" si="8"/>
        <v>766395.20000000019</v>
      </c>
      <c r="W27" s="56">
        <v>924531.3</v>
      </c>
      <c r="X27" s="56">
        <v>4437336.4400000004</v>
      </c>
      <c r="Y27" s="56">
        <f t="shared" si="9"/>
        <v>631075.69000000006</v>
      </c>
      <c r="Z27" s="56">
        <f t="shared" si="10"/>
        <v>1093879.7800000003</v>
      </c>
      <c r="AA27" s="56">
        <v>1837853.21</v>
      </c>
      <c r="AB27" s="56">
        <v>5283753.97</v>
      </c>
      <c r="AC27" s="56">
        <f t="shared" si="11"/>
        <v>913321.90999999992</v>
      </c>
      <c r="AD27" s="56">
        <f t="shared" si="12"/>
        <v>846417.52999999933</v>
      </c>
      <c r="AE27" s="56">
        <v>1837853.21</v>
      </c>
      <c r="AF27" s="56">
        <v>5283753.97</v>
      </c>
      <c r="AG27" s="57">
        <f t="shared" si="13"/>
        <v>187.49597308699097</v>
      </c>
      <c r="AH27" s="57">
        <f t="shared" si="14"/>
        <v>28.283429978232899</v>
      </c>
      <c r="AI27" s="57">
        <f t="shared" si="15"/>
        <v>49.818536394493677</v>
      </c>
      <c r="AJ27" s="56">
        <v>12727000</v>
      </c>
    </row>
    <row r="28" spans="1:36" ht="15">
      <c r="A28" s="16" t="s">
        <v>1</v>
      </c>
      <c r="B28" s="16" t="s">
        <v>37</v>
      </c>
      <c r="F28" s="55" t="s">
        <v>38</v>
      </c>
      <c r="G28" s="56">
        <v>924499.36</v>
      </c>
      <c r="H28" s="56">
        <v>1188000</v>
      </c>
      <c r="I28" s="56">
        <v>0</v>
      </c>
      <c r="J28" s="56">
        <v>3693.32</v>
      </c>
      <c r="K28" s="56">
        <v>107914.65</v>
      </c>
      <c r="L28" s="56">
        <v>153661.35999999999</v>
      </c>
      <c r="M28" s="56">
        <f t="shared" si="3"/>
        <v>107914.65</v>
      </c>
      <c r="N28" s="56">
        <f t="shared" si="4"/>
        <v>149968.03999999998</v>
      </c>
      <c r="O28" s="56">
        <v>232159.56</v>
      </c>
      <c r="P28" s="56">
        <v>292345.49</v>
      </c>
      <c r="Q28" s="56">
        <f t="shared" si="5"/>
        <v>124244.91</v>
      </c>
      <c r="R28" s="56">
        <f t="shared" si="6"/>
        <v>138684.13</v>
      </c>
      <c r="S28" s="56">
        <v>372677.97</v>
      </c>
      <c r="T28" s="56">
        <v>465220.58</v>
      </c>
      <c r="U28" s="56">
        <f t="shared" si="7"/>
        <v>140518.40999999997</v>
      </c>
      <c r="V28" s="56">
        <f t="shared" si="8"/>
        <v>172875.09000000003</v>
      </c>
      <c r="W28" s="56">
        <v>507106.59</v>
      </c>
      <c r="X28" s="56">
        <v>636682.32999999996</v>
      </c>
      <c r="Y28" s="56">
        <f t="shared" si="9"/>
        <v>134428.62000000005</v>
      </c>
      <c r="Z28" s="56">
        <f t="shared" si="10"/>
        <v>171461.74999999994</v>
      </c>
      <c r="AA28" s="56">
        <v>641173.02</v>
      </c>
      <c r="AB28" s="56">
        <v>799268.27</v>
      </c>
      <c r="AC28" s="56">
        <f t="shared" si="11"/>
        <v>134066.43</v>
      </c>
      <c r="AD28" s="56">
        <f t="shared" si="12"/>
        <v>162585.94000000006</v>
      </c>
      <c r="AE28" s="56">
        <v>641173.02</v>
      </c>
      <c r="AF28" s="56">
        <v>799268.27</v>
      </c>
      <c r="AG28" s="57">
        <f t="shared" si="13"/>
        <v>24.657190035850228</v>
      </c>
      <c r="AH28" s="57">
        <f t="shared" si="14"/>
        <v>69.353538546527489</v>
      </c>
      <c r="AI28" s="57">
        <f t="shared" si="15"/>
        <v>67.278473905723914</v>
      </c>
      <c r="AJ28" s="56">
        <v>1426000</v>
      </c>
    </row>
    <row r="29" spans="1:36" ht="15">
      <c r="B29" s="16" t="s">
        <v>39</v>
      </c>
      <c r="F29" s="55" t="s">
        <v>40</v>
      </c>
      <c r="G29" s="56">
        <v>135648.56</v>
      </c>
      <c r="H29" s="56">
        <v>157000</v>
      </c>
      <c r="I29" s="56">
        <v>8884.4</v>
      </c>
      <c r="J29" s="56">
        <v>13772.24</v>
      </c>
      <c r="K29" s="56">
        <v>19092.400000000001</v>
      </c>
      <c r="L29" s="56">
        <v>27854.68</v>
      </c>
      <c r="M29" s="56">
        <f t="shared" si="3"/>
        <v>10208.000000000002</v>
      </c>
      <c r="N29" s="56">
        <f t="shared" si="4"/>
        <v>14082.44</v>
      </c>
      <c r="O29" s="56">
        <v>29300.400000000001</v>
      </c>
      <c r="P29" s="56">
        <v>42592.12</v>
      </c>
      <c r="Q29" s="56">
        <f t="shared" si="5"/>
        <v>10208</v>
      </c>
      <c r="R29" s="56">
        <f t="shared" si="6"/>
        <v>14737.440000000002</v>
      </c>
      <c r="S29" s="56">
        <v>39508.400000000001</v>
      </c>
      <c r="T29" s="56">
        <v>57329.56</v>
      </c>
      <c r="U29" s="56">
        <f t="shared" si="7"/>
        <v>10208</v>
      </c>
      <c r="V29" s="56">
        <f t="shared" si="8"/>
        <v>14737.439999999995</v>
      </c>
      <c r="W29" s="56">
        <v>49716.4</v>
      </c>
      <c r="X29" s="56">
        <v>72067</v>
      </c>
      <c r="Y29" s="56">
        <f t="shared" si="9"/>
        <v>10208</v>
      </c>
      <c r="Z29" s="56">
        <f t="shared" si="10"/>
        <v>14737.440000000002</v>
      </c>
      <c r="AA29" s="56">
        <v>59924.4</v>
      </c>
      <c r="AB29" s="56">
        <v>86804.44</v>
      </c>
      <c r="AC29" s="56">
        <f t="shared" si="11"/>
        <v>10208</v>
      </c>
      <c r="AD29" s="56">
        <f t="shared" si="12"/>
        <v>14737.440000000002</v>
      </c>
      <c r="AE29" s="56">
        <v>59924.4</v>
      </c>
      <c r="AF29" s="56">
        <v>86804.44</v>
      </c>
      <c r="AG29" s="57">
        <f t="shared" si="13"/>
        <v>44.856585964982543</v>
      </c>
      <c r="AH29" s="57">
        <f t="shared" si="14"/>
        <v>44.176215361224621</v>
      </c>
      <c r="AI29" s="57">
        <f t="shared" si="15"/>
        <v>55.289452229299364</v>
      </c>
      <c r="AJ29" s="56">
        <v>189000</v>
      </c>
    </row>
    <row r="30" spans="1:36" ht="15">
      <c r="A30" s="16" t="s">
        <v>1</v>
      </c>
      <c r="B30" s="16" t="s">
        <v>41</v>
      </c>
      <c r="F30" s="53" t="s">
        <v>42</v>
      </c>
      <c r="G30" s="54">
        <f>SUM(G31:G35)</f>
        <v>15271127.4</v>
      </c>
      <c r="H30" s="54">
        <v>19223000</v>
      </c>
      <c r="I30" s="54">
        <v>1081827.52</v>
      </c>
      <c r="J30" s="54">
        <v>1572739.3</v>
      </c>
      <c r="K30" s="54">
        <v>2692509.22</v>
      </c>
      <c r="L30" s="54">
        <v>3659282.45</v>
      </c>
      <c r="M30" s="54">
        <f t="shared" si="3"/>
        <v>1610681.7000000002</v>
      </c>
      <c r="N30" s="54">
        <f t="shared" si="4"/>
        <v>2086543.1500000001</v>
      </c>
      <c r="O30" s="54">
        <v>3832538.31</v>
      </c>
      <c r="P30" s="54">
        <v>5192675.8899999997</v>
      </c>
      <c r="Q30" s="54">
        <f t="shared" si="5"/>
        <v>1140029.0899999999</v>
      </c>
      <c r="R30" s="54">
        <f t="shared" si="6"/>
        <v>1533393.4399999995</v>
      </c>
      <c r="S30" s="54">
        <v>5011575.4400000004</v>
      </c>
      <c r="T30" s="54">
        <v>6748761.5</v>
      </c>
      <c r="U30" s="54">
        <f t="shared" si="7"/>
        <v>1179037.1300000004</v>
      </c>
      <c r="V30" s="54">
        <f t="shared" si="8"/>
        <v>1556085.6100000003</v>
      </c>
      <c r="W30" s="54">
        <v>6264233.8099999996</v>
      </c>
      <c r="X30" s="54">
        <v>8374405.1799999997</v>
      </c>
      <c r="Y30" s="54">
        <f t="shared" si="9"/>
        <v>1252658.3699999992</v>
      </c>
      <c r="Z30" s="54">
        <f t="shared" si="10"/>
        <v>1625643.6799999997</v>
      </c>
      <c r="AA30" s="54">
        <v>7573014.79</v>
      </c>
      <c r="AB30" s="54">
        <v>9917895.4900000002</v>
      </c>
      <c r="AC30" s="54">
        <f t="shared" si="11"/>
        <v>1308780.9800000004</v>
      </c>
      <c r="AD30" s="54">
        <f t="shared" si="12"/>
        <v>1543490.3100000005</v>
      </c>
      <c r="AE30" s="54">
        <v>7573014.79</v>
      </c>
      <c r="AF30" s="54">
        <v>9917895.4900000002</v>
      </c>
      <c r="AG30" s="52">
        <f t="shared" si="13"/>
        <v>30.963635553655116</v>
      </c>
      <c r="AH30" s="52">
        <f t="shared" si="14"/>
        <v>49.590410659529951</v>
      </c>
      <c r="AI30" s="52">
        <f t="shared" si="15"/>
        <v>51.593900483795451</v>
      </c>
      <c r="AJ30" s="54">
        <f>SUM(AJ31:AJ35)</f>
        <v>23067000</v>
      </c>
    </row>
    <row r="31" spans="1:36" ht="15">
      <c r="B31" s="17" t="s">
        <v>43</v>
      </c>
      <c r="F31" s="55" t="s">
        <v>32</v>
      </c>
      <c r="G31" s="56">
        <v>13396783</v>
      </c>
      <c r="H31" s="56">
        <v>16206000</v>
      </c>
      <c r="I31" s="56">
        <v>1057251.96</v>
      </c>
      <c r="J31" s="56">
        <v>1321661.2</v>
      </c>
      <c r="K31" s="56">
        <v>2611999.4900000002</v>
      </c>
      <c r="L31" s="56">
        <v>3205811.89</v>
      </c>
      <c r="M31" s="56">
        <f t="shared" si="3"/>
        <v>1554747.5300000003</v>
      </c>
      <c r="N31" s="56">
        <f t="shared" si="4"/>
        <v>1884150.6900000002</v>
      </c>
      <c r="O31" s="56">
        <v>3713427.06</v>
      </c>
      <c r="P31" s="56">
        <v>4567572.22</v>
      </c>
      <c r="Q31" s="56">
        <f t="shared" si="5"/>
        <v>1101427.5699999998</v>
      </c>
      <c r="R31" s="56">
        <f t="shared" si="6"/>
        <v>1361760.3299999996</v>
      </c>
      <c r="S31" s="56">
        <v>4787035.72</v>
      </c>
      <c r="T31" s="56">
        <v>5916875.9199999999</v>
      </c>
      <c r="U31" s="56">
        <f t="shared" si="7"/>
        <v>1073608.6599999997</v>
      </c>
      <c r="V31" s="56">
        <f t="shared" si="8"/>
        <v>1349303.7000000002</v>
      </c>
      <c r="W31" s="56">
        <v>5863768.6900000004</v>
      </c>
      <c r="X31" s="56">
        <v>7281476.8300000001</v>
      </c>
      <c r="Y31" s="56">
        <f t="shared" si="9"/>
        <v>1076732.9700000007</v>
      </c>
      <c r="Z31" s="56">
        <f t="shared" si="10"/>
        <v>1364600.9100000001</v>
      </c>
      <c r="AA31" s="56">
        <v>6942449.3799999999</v>
      </c>
      <c r="AB31" s="56">
        <v>8611730.1799999997</v>
      </c>
      <c r="AC31" s="56">
        <f t="shared" si="11"/>
        <v>1078680.6899999995</v>
      </c>
      <c r="AD31" s="56">
        <f t="shared" si="12"/>
        <v>1330253.3499999996</v>
      </c>
      <c r="AE31" s="56">
        <v>6942449.3799999999</v>
      </c>
      <c r="AF31" s="56">
        <v>8611730.1799999997</v>
      </c>
      <c r="AG31" s="57">
        <f t="shared" si="13"/>
        <v>24.04455126181993</v>
      </c>
      <c r="AH31" s="57">
        <f t="shared" si="14"/>
        <v>51.821764822196492</v>
      </c>
      <c r="AI31" s="57">
        <f t="shared" si="15"/>
        <v>53.139147106010121</v>
      </c>
      <c r="AJ31" s="56">
        <v>19448000</v>
      </c>
    </row>
    <row r="32" spans="1:36" ht="15">
      <c r="B32" s="17" t="s">
        <v>44</v>
      </c>
      <c r="F32" s="55" t="s">
        <v>45</v>
      </c>
      <c r="G32" s="56">
        <v>417201.19</v>
      </c>
      <c r="H32" s="56">
        <v>526000</v>
      </c>
      <c r="I32" s="56">
        <v>24173.360000000001</v>
      </c>
      <c r="J32" s="56">
        <v>35603.61</v>
      </c>
      <c r="K32" s="56">
        <v>76488.320000000007</v>
      </c>
      <c r="L32" s="56">
        <v>81718.710000000006</v>
      </c>
      <c r="M32" s="56">
        <f t="shared" si="3"/>
        <v>52314.960000000006</v>
      </c>
      <c r="N32" s="56">
        <f t="shared" si="4"/>
        <v>46115.100000000006</v>
      </c>
      <c r="O32" s="56">
        <v>109439.24</v>
      </c>
      <c r="P32" s="56">
        <v>109198.69</v>
      </c>
      <c r="Q32" s="56">
        <f t="shared" si="5"/>
        <v>32950.92</v>
      </c>
      <c r="R32" s="56">
        <f t="shared" si="6"/>
        <v>27479.979999999996</v>
      </c>
      <c r="S32" s="56">
        <v>148832.22</v>
      </c>
      <c r="T32" s="56">
        <v>152711.43</v>
      </c>
      <c r="U32" s="56">
        <f t="shared" si="7"/>
        <v>39392.979999999996</v>
      </c>
      <c r="V32" s="56">
        <f t="shared" si="8"/>
        <v>43512.739999999991</v>
      </c>
      <c r="W32" s="56">
        <v>186992.18</v>
      </c>
      <c r="X32" s="56">
        <v>180959.66</v>
      </c>
      <c r="Y32" s="56">
        <f t="shared" si="9"/>
        <v>38159.959999999992</v>
      </c>
      <c r="Z32" s="56">
        <f t="shared" si="10"/>
        <v>28248.23000000001</v>
      </c>
      <c r="AA32" s="56">
        <v>221366.87</v>
      </c>
      <c r="AB32" s="56">
        <v>214904.37</v>
      </c>
      <c r="AC32" s="56">
        <f t="shared" si="11"/>
        <v>34374.69</v>
      </c>
      <c r="AD32" s="56">
        <f t="shared" si="12"/>
        <v>33944.709999999992</v>
      </c>
      <c r="AE32" s="56">
        <v>221366.87</v>
      </c>
      <c r="AF32" s="56">
        <v>214904.37</v>
      </c>
      <c r="AG32" s="57">
        <f t="shared" si="13"/>
        <v>-2.919361871991053</v>
      </c>
      <c r="AH32" s="57">
        <f t="shared" si="14"/>
        <v>53.059980485674075</v>
      </c>
      <c r="AI32" s="57">
        <f t="shared" si="15"/>
        <v>40.856344106463879</v>
      </c>
      <c r="AJ32" s="56">
        <v>632000</v>
      </c>
    </row>
    <row r="33" spans="2:36" ht="15">
      <c r="B33" s="17" t="s">
        <v>46</v>
      </c>
      <c r="F33" s="55" t="s">
        <v>36</v>
      </c>
      <c r="G33" s="56">
        <v>1338643.23</v>
      </c>
      <c r="H33" s="56">
        <v>2306000</v>
      </c>
      <c r="I33" s="56">
        <v>0</v>
      </c>
      <c r="J33" s="56">
        <v>214128.89</v>
      </c>
      <c r="K33" s="56">
        <v>0</v>
      </c>
      <c r="L33" s="56">
        <v>366177.53</v>
      </c>
      <c r="M33" s="56">
        <f t="shared" si="3"/>
        <v>0</v>
      </c>
      <c r="N33" s="56">
        <f t="shared" si="4"/>
        <v>152048.64000000001</v>
      </c>
      <c r="O33" s="56">
        <v>0</v>
      </c>
      <c r="P33" s="56">
        <v>504526.48</v>
      </c>
      <c r="Q33" s="56">
        <f t="shared" si="5"/>
        <v>0</v>
      </c>
      <c r="R33" s="56">
        <f t="shared" si="6"/>
        <v>138348.94999999995</v>
      </c>
      <c r="S33" s="56">
        <v>59127.83</v>
      </c>
      <c r="T33" s="56">
        <v>657643.73</v>
      </c>
      <c r="U33" s="56">
        <f t="shared" si="7"/>
        <v>59127.83</v>
      </c>
      <c r="V33" s="56">
        <f t="shared" si="8"/>
        <v>153117.25</v>
      </c>
      <c r="W33" s="56">
        <v>190359.65</v>
      </c>
      <c r="X33" s="56">
        <v>880685.62</v>
      </c>
      <c r="Y33" s="56">
        <f t="shared" si="9"/>
        <v>131231.82</v>
      </c>
      <c r="Z33" s="56">
        <f t="shared" si="10"/>
        <v>223041.89</v>
      </c>
      <c r="AA33" s="56">
        <v>380182.91</v>
      </c>
      <c r="AB33" s="56">
        <v>1052221.03</v>
      </c>
      <c r="AC33" s="56">
        <f t="shared" si="11"/>
        <v>189823.25999999998</v>
      </c>
      <c r="AD33" s="56">
        <f t="shared" si="12"/>
        <v>171535.41000000003</v>
      </c>
      <c r="AE33" s="56">
        <v>380182.91</v>
      </c>
      <c r="AF33" s="56">
        <v>1052221.03</v>
      </c>
      <c r="AG33" s="57">
        <f t="shared" si="13"/>
        <v>176.76705141743489</v>
      </c>
      <c r="AH33" s="57">
        <f t="shared" si="14"/>
        <v>28.400615001802983</v>
      </c>
      <c r="AI33" s="57">
        <f t="shared" si="15"/>
        <v>45.629706418039895</v>
      </c>
      <c r="AJ33" s="56">
        <v>2767000</v>
      </c>
    </row>
    <row r="34" spans="2:36" ht="15">
      <c r="B34" s="17" t="s">
        <v>47</v>
      </c>
      <c r="F34" s="55" t="s">
        <v>38</v>
      </c>
      <c r="G34" s="56">
        <v>113340.84</v>
      </c>
      <c r="H34" s="56">
        <v>178000</v>
      </c>
      <c r="I34" s="56">
        <v>61.1</v>
      </c>
      <c r="J34" s="56">
        <v>809.61</v>
      </c>
      <c r="K34" s="56">
        <v>3274.41</v>
      </c>
      <c r="L34" s="56">
        <v>4451.6000000000004</v>
      </c>
      <c r="M34" s="56">
        <f t="shared" si="3"/>
        <v>3213.31</v>
      </c>
      <c r="N34" s="56">
        <f t="shared" si="4"/>
        <v>3641.9900000000002</v>
      </c>
      <c r="O34" s="56">
        <v>8519.11</v>
      </c>
      <c r="P34" s="56">
        <v>9641.76</v>
      </c>
      <c r="Q34" s="56">
        <f t="shared" si="5"/>
        <v>5244.7000000000007</v>
      </c>
      <c r="R34" s="56">
        <f t="shared" si="6"/>
        <v>5190.16</v>
      </c>
      <c r="S34" s="56">
        <v>15020.87</v>
      </c>
      <c r="T34" s="56">
        <v>19179.66</v>
      </c>
      <c r="U34" s="56">
        <f t="shared" si="7"/>
        <v>6501.76</v>
      </c>
      <c r="V34" s="56">
        <f t="shared" si="8"/>
        <v>9537.9</v>
      </c>
      <c r="W34" s="56">
        <v>21148.59</v>
      </c>
      <c r="X34" s="56">
        <v>28318.29</v>
      </c>
      <c r="Y34" s="56">
        <f t="shared" si="9"/>
        <v>6127.7199999999993</v>
      </c>
      <c r="Z34" s="56">
        <f t="shared" si="10"/>
        <v>9138.630000000001</v>
      </c>
      <c r="AA34" s="56">
        <v>26645.03</v>
      </c>
      <c r="AB34" s="56">
        <v>35461.11</v>
      </c>
      <c r="AC34" s="56">
        <f t="shared" si="11"/>
        <v>5496.4399999999987</v>
      </c>
      <c r="AD34" s="56">
        <f t="shared" si="12"/>
        <v>7142.82</v>
      </c>
      <c r="AE34" s="56">
        <v>26645.03</v>
      </c>
      <c r="AF34" s="56">
        <v>35461.11</v>
      </c>
      <c r="AG34" s="57">
        <f t="shared" si="13"/>
        <v>33.087146083153222</v>
      </c>
      <c r="AH34" s="57">
        <f t="shared" si="14"/>
        <v>23.508763478371961</v>
      </c>
      <c r="AI34" s="57">
        <f t="shared" si="15"/>
        <v>19.921971910112362</v>
      </c>
      <c r="AJ34" s="56">
        <v>211000</v>
      </c>
    </row>
    <row r="35" spans="2:36" ht="15">
      <c r="B35" s="17" t="s">
        <v>48</v>
      </c>
      <c r="F35" s="55" t="s">
        <v>40</v>
      </c>
      <c r="G35" s="56">
        <v>5159.1400000000003</v>
      </c>
      <c r="H35" s="56">
        <v>7000</v>
      </c>
      <c r="I35" s="56">
        <v>341.1</v>
      </c>
      <c r="J35" s="56">
        <v>535.99</v>
      </c>
      <c r="K35" s="56">
        <v>747</v>
      </c>
      <c r="L35" s="56">
        <v>1122.72</v>
      </c>
      <c r="M35" s="56">
        <f t="shared" si="3"/>
        <v>405.9</v>
      </c>
      <c r="N35" s="56">
        <f t="shared" si="4"/>
        <v>586.73</v>
      </c>
      <c r="O35" s="56">
        <v>1152.9000000000001</v>
      </c>
      <c r="P35" s="56">
        <v>1736.74</v>
      </c>
      <c r="Q35" s="56">
        <f t="shared" si="5"/>
        <v>405.90000000000009</v>
      </c>
      <c r="R35" s="56">
        <f t="shared" si="6"/>
        <v>614.02</v>
      </c>
      <c r="S35" s="56">
        <v>1558.8</v>
      </c>
      <c r="T35" s="56">
        <v>2350.7600000000002</v>
      </c>
      <c r="U35" s="56">
        <f t="shared" si="7"/>
        <v>405.89999999999986</v>
      </c>
      <c r="V35" s="56">
        <f t="shared" si="8"/>
        <v>614.02000000000021</v>
      </c>
      <c r="W35" s="56">
        <v>1964.7</v>
      </c>
      <c r="X35" s="56">
        <v>2964.78</v>
      </c>
      <c r="Y35" s="56">
        <f t="shared" si="9"/>
        <v>405.90000000000009</v>
      </c>
      <c r="Z35" s="56">
        <f t="shared" si="10"/>
        <v>614.02</v>
      </c>
      <c r="AA35" s="56">
        <v>2370.6</v>
      </c>
      <c r="AB35" s="56">
        <v>3578.8</v>
      </c>
      <c r="AC35" s="56">
        <f t="shared" si="11"/>
        <v>405.89999999999986</v>
      </c>
      <c r="AD35" s="56">
        <f t="shared" si="12"/>
        <v>614.02</v>
      </c>
      <c r="AE35" s="56">
        <v>2370.6</v>
      </c>
      <c r="AF35" s="56">
        <v>3578.8</v>
      </c>
      <c r="AG35" s="57">
        <f t="shared" si="13"/>
        <v>50.966000168733672</v>
      </c>
      <c r="AH35" s="57">
        <f t="shared" si="14"/>
        <v>45.949518718235979</v>
      </c>
      <c r="AI35" s="57">
        <f t="shared" si="15"/>
        <v>51.125714285714288</v>
      </c>
      <c r="AJ35" s="56">
        <v>9000</v>
      </c>
    </row>
    <row r="36" spans="2:36" ht="15">
      <c r="B36" s="17" t="s">
        <v>49</v>
      </c>
      <c r="F36" s="53" t="s">
        <v>50</v>
      </c>
      <c r="G36" s="54">
        <f>SUM(G37:G44)</f>
        <v>19663733.449999999</v>
      </c>
      <c r="H36" s="54">
        <v>14352000</v>
      </c>
      <c r="I36" s="54">
        <v>118943.89</v>
      </c>
      <c r="J36" s="54">
        <v>455107.04</v>
      </c>
      <c r="K36" s="54">
        <v>2240163.59</v>
      </c>
      <c r="L36" s="54">
        <v>1603703.37</v>
      </c>
      <c r="M36" s="54">
        <f t="shared" si="3"/>
        <v>2121219.6999999997</v>
      </c>
      <c r="N36" s="54">
        <f t="shared" si="4"/>
        <v>1148596.33</v>
      </c>
      <c r="O36" s="54">
        <v>4155083.62</v>
      </c>
      <c r="P36" s="54">
        <v>3053663.06</v>
      </c>
      <c r="Q36" s="54">
        <f t="shared" si="5"/>
        <v>1914920.0300000003</v>
      </c>
      <c r="R36" s="54">
        <f t="shared" si="6"/>
        <v>1449959.69</v>
      </c>
      <c r="S36" s="54">
        <v>6815319.1500000004</v>
      </c>
      <c r="T36" s="54">
        <v>5590985.6699999999</v>
      </c>
      <c r="U36" s="54">
        <f t="shared" si="7"/>
        <v>2660235.5300000003</v>
      </c>
      <c r="V36" s="54">
        <f t="shared" si="8"/>
        <v>2537322.61</v>
      </c>
      <c r="W36" s="54">
        <v>8225926.1299999999</v>
      </c>
      <c r="X36" s="54">
        <v>7090469.7599999998</v>
      </c>
      <c r="Y36" s="54">
        <f t="shared" si="9"/>
        <v>1410606.9799999995</v>
      </c>
      <c r="Z36" s="54">
        <f t="shared" si="10"/>
        <v>1499484.0899999999</v>
      </c>
      <c r="AA36" s="54">
        <v>9371148.5899999999</v>
      </c>
      <c r="AB36" s="54">
        <v>8362913.5700000003</v>
      </c>
      <c r="AC36" s="54">
        <f t="shared" si="11"/>
        <v>1145222.46</v>
      </c>
      <c r="AD36" s="54">
        <f t="shared" si="12"/>
        <v>1272443.8100000005</v>
      </c>
      <c r="AE36" s="54">
        <v>9371148.5899999999</v>
      </c>
      <c r="AF36" s="54">
        <v>8362913.5700000003</v>
      </c>
      <c r="AG36" s="52">
        <f t="shared" si="13"/>
        <v>-10.758926830761089</v>
      </c>
      <c r="AH36" s="52">
        <f t="shared" si="14"/>
        <v>47.657015967128054</v>
      </c>
      <c r="AI36" s="52">
        <f t="shared" si="15"/>
        <v>58.270022087513937</v>
      </c>
      <c r="AJ36" s="54">
        <f>SUM(AJ37:AJ45)</f>
        <v>18700000</v>
      </c>
    </row>
    <row r="37" spans="2:36" ht="15">
      <c r="B37" s="17" t="s">
        <v>51</v>
      </c>
      <c r="F37" s="55" t="s">
        <v>52</v>
      </c>
      <c r="G37" s="56">
        <v>66805.38</v>
      </c>
      <c r="H37" s="56">
        <v>55000</v>
      </c>
      <c r="I37" s="56">
        <v>0</v>
      </c>
      <c r="J37" s="56">
        <v>0</v>
      </c>
      <c r="K37" s="56">
        <v>0</v>
      </c>
      <c r="L37" s="56">
        <v>0</v>
      </c>
      <c r="M37" s="56">
        <f t="shared" si="3"/>
        <v>0</v>
      </c>
      <c r="N37" s="56">
        <f t="shared" si="4"/>
        <v>0</v>
      </c>
      <c r="O37" s="56">
        <v>0</v>
      </c>
      <c r="P37" s="56">
        <v>0</v>
      </c>
      <c r="Q37" s="56">
        <f t="shared" si="5"/>
        <v>0</v>
      </c>
      <c r="R37" s="56">
        <f t="shared" si="6"/>
        <v>0</v>
      </c>
      <c r="S37" s="56">
        <v>9000</v>
      </c>
      <c r="T37" s="56">
        <v>5841</v>
      </c>
      <c r="U37" s="56">
        <f t="shared" si="7"/>
        <v>9000</v>
      </c>
      <c r="V37" s="56">
        <f t="shared" si="8"/>
        <v>5841</v>
      </c>
      <c r="W37" s="56">
        <v>9000</v>
      </c>
      <c r="X37" s="56">
        <v>11381.01</v>
      </c>
      <c r="Y37" s="56">
        <f t="shared" si="9"/>
        <v>0</v>
      </c>
      <c r="Z37" s="56">
        <f t="shared" si="10"/>
        <v>5540.01</v>
      </c>
      <c r="AA37" s="56">
        <v>9604.81</v>
      </c>
      <c r="AB37" s="56">
        <v>11381.01</v>
      </c>
      <c r="AC37" s="56">
        <f t="shared" si="11"/>
        <v>604.80999999999949</v>
      </c>
      <c r="AD37" s="56">
        <f t="shared" si="12"/>
        <v>0</v>
      </c>
      <c r="AE37" s="56">
        <v>9604.81</v>
      </c>
      <c r="AF37" s="56">
        <v>11381.01</v>
      </c>
      <c r="AG37" s="57">
        <f t="shared" si="13"/>
        <v>18.492817661151037</v>
      </c>
      <c r="AH37" s="57">
        <f t="shared" si="14"/>
        <v>14.377300151574618</v>
      </c>
      <c r="AI37" s="57">
        <f t="shared" si="15"/>
        <v>20.692745454545456</v>
      </c>
      <c r="AJ37" s="56">
        <v>50000</v>
      </c>
    </row>
    <row r="38" spans="2:36" ht="15">
      <c r="B38" s="17" t="s">
        <v>53</v>
      </c>
      <c r="F38" s="55" t="s">
        <v>54</v>
      </c>
      <c r="G38" s="56">
        <v>7630715.0999999996</v>
      </c>
      <c r="H38" s="56">
        <v>7297000</v>
      </c>
      <c r="I38" s="56">
        <v>110900.52</v>
      </c>
      <c r="J38" s="56">
        <v>221775.19</v>
      </c>
      <c r="K38" s="56">
        <v>911711</v>
      </c>
      <c r="L38" s="56">
        <v>870408.45</v>
      </c>
      <c r="M38" s="56">
        <f t="shared" si="3"/>
        <v>800810.48</v>
      </c>
      <c r="N38" s="56">
        <f t="shared" si="4"/>
        <v>648633.26</v>
      </c>
      <c r="O38" s="56">
        <v>1390176.38</v>
      </c>
      <c r="P38" s="56">
        <v>1819935.48</v>
      </c>
      <c r="Q38" s="56">
        <f t="shared" si="5"/>
        <v>478465.37999999989</v>
      </c>
      <c r="R38" s="56">
        <f t="shared" si="6"/>
        <v>949527.03</v>
      </c>
      <c r="S38" s="56">
        <v>1963377.73</v>
      </c>
      <c r="T38" s="56">
        <v>3078428.51</v>
      </c>
      <c r="U38" s="56">
        <f t="shared" si="7"/>
        <v>573201.35000000009</v>
      </c>
      <c r="V38" s="56">
        <f t="shared" si="8"/>
        <v>1258493.0299999998</v>
      </c>
      <c r="W38" s="56">
        <v>2389945</v>
      </c>
      <c r="X38" s="56">
        <v>3796192.86</v>
      </c>
      <c r="Y38" s="56">
        <f t="shared" si="9"/>
        <v>426567.27</v>
      </c>
      <c r="Z38" s="56">
        <f t="shared" si="10"/>
        <v>717764.35000000009</v>
      </c>
      <c r="AA38" s="56">
        <v>2607928.79</v>
      </c>
      <c r="AB38" s="56">
        <v>4115819.7</v>
      </c>
      <c r="AC38" s="56">
        <f t="shared" si="11"/>
        <v>217983.79000000004</v>
      </c>
      <c r="AD38" s="56">
        <f t="shared" si="12"/>
        <v>319626.84000000032</v>
      </c>
      <c r="AE38" s="56">
        <v>2607928.79</v>
      </c>
      <c r="AF38" s="56">
        <v>4115819.7</v>
      </c>
      <c r="AG38" s="57">
        <f t="shared" si="13"/>
        <v>57.819481719821042</v>
      </c>
      <c r="AH38" s="57">
        <f t="shared" si="14"/>
        <v>34.176728600442708</v>
      </c>
      <c r="AI38" s="57">
        <f t="shared" si="15"/>
        <v>56.404271618473345</v>
      </c>
      <c r="AJ38" s="56">
        <v>9540000</v>
      </c>
    </row>
    <row r="39" spans="2:36" ht="15">
      <c r="B39" s="17" t="s">
        <v>55</v>
      </c>
      <c r="F39" s="55" t="s">
        <v>56</v>
      </c>
      <c r="G39" s="56">
        <v>722388</v>
      </c>
      <c r="H39" s="56">
        <v>538000</v>
      </c>
      <c r="I39" s="56">
        <v>0</v>
      </c>
      <c r="J39" s="56">
        <v>3868.75</v>
      </c>
      <c r="K39" s="56">
        <v>17384.759999999998</v>
      </c>
      <c r="L39" s="56">
        <v>10417.11</v>
      </c>
      <c r="M39" s="56">
        <f t="shared" si="3"/>
        <v>17384.759999999998</v>
      </c>
      <c r="N39" s="56">
        <f t="shared" si="4"/>
        <v>6548.3600000000006</v>
      </c>
      <c r="O39" s="56">
        <v>63646.52</v>
      </c>
      <c r="P39" s="56">
        <v>33754.870000000003</v>
      </c>
      <c r="Q39" s="56">
        <f t="shared" si="5"/>
        <v>46261.759999999995</v>
      </c>
      <c r="R39" s="56">
        <f t="shared" si="6"/>
        <v>23337.760000000002</v>
      </c>
      <c r="S39" s="56">
        <v>152908.16</v>
      </c>
      <c r="T39" s="56">
        <v>105157.86</v>
      </c>
      <c r="U39" s="56">
        <f t="shared" si="7"/>
        <v>89261.640000000014</v>
      </c>
      <c r="V39" s="56">
        <f t="shared" si="8"/>
        <v>71402.989999999991</v>
      </c>
      <c r="W39" s="56">
        <v>268870.24</v>
      </c>
      <c r="X39" s="56">
        <v>178131.20000000001</v>
      </c>
      <c r="Y39" s="56">
        <f t="shared" si="9"/>
        <v>115962.07999999999</v>
      </c>
      <c r="Z39" s="56">
        <f t="shared" si="10"/>
        <v>72973.340000000011</v>
      </c>
      <c r="AA39" s="56">
        <v>309064.26</v>
      </c>
      <c r="AB39" s="56">
        <v>201436.95</v>
      </c>
      <c r="AC39" s="56">
        <f t="shared" si="11"/>
        <v>40194.020000000019</v>
      </c>
      <c r="AD39" s="56">
        <f t="shared" si="12"/>
        <v>23305.75</v>
      </c>
      <c r="AE39" s="56">
        <v>309064.26</v>
      </c>
      <c r="AF39" s="56">
        <v>201436.95</v>
      </c>
      <c r="AG39" s="57">
        <f t="shared" si="13"/>
        <v>-34.823602703204827</v>
      </c>
      <c r="AH39" s="57">
        <f t="shared" si="14"/>
        <v>42.783692420139872</v>
      </c>
      <c r="AI39" s="57">
        <f t="shared" si="15"/>
        <v>37.441812267657994</v>
      </c>
      <c r="AJ39" s="56">
        <v>617000</v>
      </c>
    </row>
    <row r="40" spans="2:36" ht="15">
      <c r="B40" s="17" t="s">
        <v>57</v>
      </c>
      <c r="F40" s="55" t="s">
        <v>58</v>
      </c>
      <c r="G40" s="56">
        <v>310265.81</v>
      </c>
      <c r="H40" s="56">
        <v>20000</v>
      </c>
      <c r="I40" s="56">
        <v>0</v>
      </c>
      <c r="J40" s="56">
        <v>3060.85</v>
      </c>
      <c r="K40" s="56">
        <v>2968.31</v>
      </c>
      <c r="L40" s="56">
        <v>8388.8700000000008</v>
      </c>
      <c r="M40" s="56">
        <f t="shared" si="3"/>
        <v>2968.31</v>
      </c>
      <c r="N40" s="56">
        <f t="shared" si="4"/>
        <v>5328.02</v>
      </c>
      <c r="O40" s="56">
        <v>3569.61</v>
      </c>
      <c r="P40" s="56">
        <v>17454.599999999999</v>
      </c>
      <c r="Q40" s="56">
        <f t="shared" si="5"/>
        <v>601.30000000000018</v>
      </c>
      <c r="R40" s="56">
        <f t="shared" si="6"/>
        <v>9065.7299999999977</v>
      </c>
      <c r="S40" s="56">
        <v>9340.81</v>
      </c>
      <c r="T40" s="56">
        <v>18679.150000000001</v>
      </c>
      <c r="U40" s="56">
        <f t="shared" si="7"/>
        <v>5771.1999999999989</v>
      </c>
      <c r="V40" s="56">
        <f t="shared" si="8"/>
        <v>1224.5500000000029</v>
      </c>
      <c r="W40" s="56">
        <v>10992.31</v>
      </c>
      <c r="X40" s="56">
        <v>22262.51</v>
      </c>
      <c r="Y40" s="56">
        <f t="shared" si="9"/>
        <v>1651.5</v>
      </c>
      <c r="Z40" s="56">
        <f t="shared" si="10"/>
        <v>3583.3599999999969</v>
      </c>
      <c r="AA40" s="56">
        <v>283325.42</v>
      </c>
      <c r="AB40" s="56">
        <v>70284.23</v>
      </c>
      <c r="AC40" s="56">
        <f t="shared" si="11"/>
        <v>272333.11</v>
      </c>
      <c r="AD40" s="56">
        <f t="shared" si="12"/>
        <v>48021.72</v>
      </c>
      <c r="AE40" s="56">
        <v>283325.42</v>
      </c>
      <c r="AF40" s="56">
        <v>70284.23</v>
      </c>
      <c r="AG40" s="57">
        <f t="shared" si="13"/>
        <v>-75.193108334578667</v>
      </c>
      <c r="AH40" s="57">
        <f t="shared" si="14"/>
        <v>91.316996867943644</v>
      </c>
      <c r="AI40" s="57">
        <f t="shared" si="15"/>
        <v>351.42114999999995</v>
      </c>
      <c r="AJ40" s="56">
        <v>160000</v>
      </c>
    </row>
    <row r="41" spans="2:36" ht="15">
      <c r="B41" s="17" t="s">
        <v>59</v>
      </c>
      <c r="F41" s="55" t="s">
        <v>60</v>
      </c>
      <c r="G41" s="56">
        <v>10182599.720000001</v>
      </c>
      <c r="H41" s="56">
        <v>5903000</v>
      </c>
      <c r="I41" s="56">
        <v>7723.38</v>
      </c>
      <c r="J41" s="56">
        <v>226163.75</v>
      </c>
      <c r="K41" s="56">
        <v>1305027.32</v>
      </c>
      <c r="L41" s="56">
        <v>713052.15</v>
      </c>
      <c r="M41" s="56">
        <f t="shared" si="3"/>
        <v>1297303.9400000002</v>
      </c>
      <c r="N41" s="56">
        <f t="shared" si="4"/>
        <v>486888.4</v>
      </c>
      <c r="O41" s="56">
        <v>2673946.0299999998</v>
      </c>
      <c r="P41" s="56">
        <v>1166567.8799999999</v>
      </c>
      <c r="Q41" s="56">
        <f t="shared" si="5"/>
        <v>1368918.7099999997</v>
      </c>
      <c r="R41" s="56">
        <f t="shared" si="6"/>
        <v>453515.72999999986</v>
      </c>
      <c r="S41" s="56">
        <v>4639720.1500000004</v>
      </c>
      <c r="T41" s="56">
        <v>2332211.7599999998</v>
      </c>
      <c r="U41" s="56">
        <f t="shared" si="7"/>
        <v>1965774.1200000006</v>
      </c>
      <c r="V41" s="56">
        <f t="shared" si="8"/>
        <v>1165643.8799999999</v>
      </c>
      <c r="W41" s="56">
        <v>5425097.3099999996</v>
      </c>
      <c r="X41" s="56">
        <v>2997995.84</v>
      </c>
      <c r="Y41" s="56">
        <f t="shared" si="9"/>
        <v>785377.15999999922</v>
      </c>
      <c r="Z41" s="56">
        <f t="shared" si="10"/>
        <v>665784.08000000007</v>
      </c>
      <c r="AA41" s="56">
        <v>6004378.3799999999</v>
      </c>
      <c r="AB41" s="56">
        <v>3851571.22</v>
      </c>
      <c r="AC41" s="56">
        <f t="shared" si="11"/>
        <v>579281.0700000003</v>
      </c>
      <c r="AD41" s="56">
        <f t="shared" si="12"/>
        <v>853575.38000000035</v>
      </c>
      <c r="AE41" s="56">
        <v>6004378.3799999999</v>
      </c>
      <c r="AF41" s="56">
        <v>3851571.22</v>
      </c>
      <c r="AG41" s="57">
        <f t="shared" si="13"/>
        <v>-35.853955626294152</v>
      </c>
      <c r="AH41" s="57">
        <f t="shared" si="14"/>
        <v>58.967047169757549</v>
      </c>
      <c r="AI41" s="57">
        <f t="shared" si="15"/>
        <v>65.24769134338473</v>
      </c>
      <c r="AJ41" s="56">
        <v>7750000</v>
      </c>
    </row>
    <row r="42" spans="2:36" ht="15">
      <c r="B42" s="17" t="s">
        <v>61</v>
      </c>
      <c r="F42" s="55" t="s">
        <v>62</v>
      </c>
      <c r="G42" s="56">
        <v>28984.58</v>
      </c>
      <c r="H42" s="56">
        <v>23000</v>
      </c>
      <c r="I42" s="56">
        <v>0</v>
      </c>
      <c r="J42" s="56">
        <v>0</v>
      </c>
      <c r="K42" s="56">
        <v>0</v>
      </c>
      <c r="L42" s="56">
        <v>0</v>
      </c>
      <c r="M42" s="56">
        <f t="shared" si="3"/>
        <v>0</v>
      </c>
      <c r="N42" s="56">
        <f t="shared" si="4"/>
        <v>0</v>
      </c>
      <c r="O42" s="56">
        <v>0</v>
      </c>
      <c r="P42" s="56">
        <v>4424.99</v>
      </c>
      <c r="Q42" s="56">
        <f t="shared" si="5"/>
        <v>0</v>
      </c>
      <c r="R42" s="56">
        <f t="shared" si="6"/>
        <v>4424.99</v>
      </c>
      <c r="S42" s="56">
        <v>0</v>
      </c>
      <c r="T42" s="56">
        <v>9027.2099999999991</v>
      </c>
      <c r="U42" s="56">
        <f t="shared" si="7"/>
        <v>0</v>
      </c>
      <c r="V42" s="56">
        <f t="shared" si="8"/>
        <v>4602.2199999999993</v>
      </c>
      <c r="W42" s="56">
        <v>8121.5</v>
      </c>
      <c r="X42" s="56">
        <v>9027.2099999999991</v>
      </c>
      <c r="Y42" s="56">
        <f t="shared" si="9"/>
        <v>8121.5</v>
      </c>
      <c r="Z42" s="56">
        <f t="shared" si="10"/>
        <v>0</v>
      </c>
      <c r="AA42" s="56">
        <v>13163.38</v>
      </c>
      <c r="AB42" s="56">
        <v>12904.24</v>
      </c>
      <c r="AC42" s="56">
        <f t="shared" si="11"/>
        <v>5041.8799999999992</v>
      </c>
      <c r="AD42" s="56">
        <f t="shared" si="12"/>
        <v>3877.0300000000007</v>
      </c>
      <c r="AE42" s="56">
        <v>13163.38</v>
      </c>
      <c r="AF42" s="56">
        <v>12904.24</v>
      </c>
      <c r="AG42" s="57">
        <f t="shared" si="13"/>
        <v>-1.9686433119760993</v>
      </c>
      <c r="AH42" s="57">
        <f t="shared" si="14"/>
        <v>45.415113829491396</v>
      </c>
      <c r="AI42" s="57">
        <f t="shared" si="15"/>
        <v>56.105391304347826</v>
      </c>
      <c r="AJ42" s="56">
        <v>23000</v>
      </c>
    </row>
    <row r="43" spans="2:36" ht="15">
      <c r="B43" s="17" t="s">
        <v>63</v>
      </c>
      <c r="F43" s="55" t="s">
        <v>64</v>
      </c>
      <c r="G43" s="56">
        <v>472513.52</v>
      </c>
      <c r="H43" s="56">
        <v>362000</v>
      </c>
      <c r="I43" s="56">
        <v>319.99</v>
      </c>
      <c r="J43" s="56">
        <v>238.5</v>
      </c>
      <c r="K43" s="56">
        <v>3072.2</v>
      </c>
      <c r="L43" s="56">
        <v>1436.79</v>
      </c>
      <c r="M43" s="56">
        <f t="shared" si="3"/>
        <v>2752.21</v>
      </c>
      <c r="N43" s="56">
        <f t="shared" si="4"/>
        <v>1198.29</v>
      </c>
      <c r="O43" s="56">
        <v>16287.48</v>
      </c>
      <c r="P43" s="56">
        <v>5303.69</v>
      </c>
      <c r="Q43" s="56">
        <f t="shared" si="5"/>
        <v>13215.279999999999</v>
      </c>
      <c r="R43" s="56">
        <f t="shared" si="6"/>
        <v>3866.8999999999996</v>
      </c>
      <c r="S43" s="56">
        <v>33514.699999999997</v>
      </c>
      <c r="T43" s="56">
        <v>32992.9</v>
      </c>
      <c r="U43" s="56">
        <f t="shared" si="7"/>
        <v>17227.219999999998</v>
      </c>
      <c r="V43" s="56">
        <f t="shared" si="8"/>
        <v>27689.210000000003</v>
      </c>
      <c r="W43" s="56">
        <v>78821.279999999999</v>
      </c>
      <c r="X43" s="56">
        <v>57926.3</v>
      </c>
      <c r="Y43" s="56">
        <f t="shared" si="9"/>
        <v>45306.58</v>
      </c>
      <c r="Z43" s="56">
        <f t="shared" si="10"/>
        <v>24933.4</v>
      </c>
      <c r="AA43" s="56">
        <v>97340.15</v>
      </c>
      <c r="AB43" s="56">
        <v>68782.789999999994</v>
      </c>
      <c r="AC43" s="56">
        <f t="shared" si="11"/>
        <v>18518.869999999995</v>
      </c>
      <c r="AD43" s="56">
        <f t="shared" si="12"/>
        <v>10856.489999999991</v>
      </c>
      <c r="AE43" s="56">
        <v>97340.15</v>
      </c>
      <c r="AF43" s="56">
        <v>68782.789999999994</v>
      </c>
      <c r="AG43" s="57">
        <f t="shared" si="13"/>
        <v>-29.337698781027154</v>
      </c>
      <c r="AH43" s="57">
        <f t="shared" si="14"/>
        <v>20.600500489382821</v>
      </c>
      <c r="AI43" s="57">
        <f t="shared" si="15"/>
        <v>19.000770718232044</v>
      </c>
      <c r="AJ43" s="56">
        <v>400000</v>
      </c>
    </row>
    <row r="44" spans="2:36" ht="15">
      <c r="B44" s="17" t="s">
        <v>65</v>
      </c>
      <c r="F44" s="55" t="s">
        <v>66</v>
      </c>
      <c r="G44" s="56">
        <v>249461.34</v>
      </c>
      <c r="H44" s="56">
        <v>154000</v>
      </c>
      <c r="I44" s="56">
        <v>0</v>
      </c>
      <c r="J44" s="56">
        <v>0</v>
      </c>
      <c r="K44" s="56">
        <v>0</v>
      </c>
      <c r="L44" s="56">
        <v>0</v>
      </c>
      <c r="M44" s="56">
        <f t="shared" si="3"/>
        <v>0</v>
      </c>
      <c r="N44" s="56">
        <f t="shared" si="4"/>
        <v>0</v>
      </c>
      <c r="O44" s="56">
        <v>7457.6</v>
      </c>
      <c r="P44" s="56">
        <v>6221.55</v>
      </c>
      <c r="Q44" s="56">
        <f t="shared" si="5"/>
        <v>7457.6</v>
      </c>
      <c r="R44" s="56">
        <f t="shared" si="6"/>
        <v>6221.55</v>
      </c>
      <c r="S44" s="56">
        <v>7457.6</v>
      </c>
      <c r="T44" s="56">
        <v>8647.2800000000007</v>
      </c>
      <c r="U44" s="56">
        <f t="shared" si="7"/>
        <v>0</v>
      </c>
      <c r="V44" s="56">
        <f t="shared" si="8"/>
        <v>2425.7300000000005</v>
      </c>
      <c r="W44" s="56">
        <v>35078.49</v>
      </c>
      <c r="X44" s="56">
        <v>17552.830000000002</v>
      </c>
      <c r="Y44" s="56">
        <f t="shared" si="9"/>
        <v>27620.89</v>
      </c>
      <c r="Z44" s="56">
        <f t="shared" si="10"/>
        <v>8905.5500000000011</v>
      </c>
      <c r="AA44" s="56">
        <v>46343.4</v>
      </c>
      <c r="AB44" s="56">
        <v>30733.43</v>
      </c>
      <c r="AC44" s="56">
        <f t="shared" si="11"/>
        <v>11264.910000000003</v>
      </c>
      <c r="AD44" s="56">
        <f t="shared" si="12"/>
        <v>13180.599999999999</v>
      </c>
      <c r="AE44" s="56">
        <v>46343.4</v>
      </c>
      <c r="AF44" s="56">
        <v>30733.43</v>
      </c>
      <c r="AG44" s="57">
        <f t="shared" si="13"/>
        <v>-33.683264499367766</v>
      </c>
      <c r="AH44" s="57">
        <f t="shared" si="14"/>
        <v>18.577387582380499</v>
      </c>
      <c r="AI44" s="57">
        <f t="shared" si="15"/>
        <v>19.956772727272728</v>
      </c>
      <c r="AJ44" s="56">
        <v>160000</v>
      </c>
    </row>
    <row r="45" spans="2:36" ht="15">
      <c r="B45" s="17" t="s">
        <v>67</v>
      </c>
      <c r="F45" s="55" t="s">
        <v>68</v>
      </c>
      <c r="G45" s="56">
        <v>0</v>
      </c>
      <c r="H45" s="56">
        <v>0</v>
      </c>
      <c r="I45" s="56">
        <v>0</v>
      </c>
      <c r="J45" s="56">
        <v>0</v>
      </c>
      <c r="K45" s="56">
        <v>0</v>
      </c>
      <c r="L45" s="56">
        <v>0</v>
      </c>
      <c r="M45" s="56">
        <f t="shared" si="3"/>
        <v>0</v>
      </c>
      <c r="N45" s="56">
        <f t="shared" si="4"/>
        <v>0</v>
      </c>
      <c r="O45" s="56">
        <v>0</v>
      </c>
      <c r="P45" s="56">
        <v>0</v>
      </c>
      <c r="Q45" s="56">
        <f t="shared" si="5"/>
        <v>0</v>
      </c>
      <c r="R45" s="56">
        <f t="shared" si="6"/>
        <v>0</v>
      </c>
      <c r="S45" s="56">
        <v>0</v>
      </c>
      <c r="T45" s="56">
        <v>0</v>
      </c>
      <c r="U45" s="56">
        <f t="shared" si="7"/>
        <v>0</v>
      </c>
      <c r="V45" s="56">
        <f t="shared" si="8"/>
        <v>0</v>
      </c>
      <c r="W45" s="56">
        <v>0</v>
      </c>
      <c r="X45" s="56">
        <v>0</v>
      </c>
      <c r="Y45" s="56">
        <f t="shared" si="9"/>
        <v>0</v>
      </c>
      <c r="Z45" s="56">
        <f t="shared" si="10"/>
        <v>0</v>
      </c>
      <c r="AA45" s="56">
        <v>0</v>
      </c>
      <c r="AB45" s="56">
        <v>0</v>
      </c>
      <c r="AC45" s="56">
        <f t="shared" si="11"/>
        <v>0</v>
      </c>
      <c r="AD45" s="56">
        <f t="shared" si="12"/>
        <v>0</v>
      </c>
      <c r="AE45" s="56">
        <v>0</v>
      </c>
      <c r="AF45" s="56">
        <v>0</v>
      </c>
      <c r="AG45" s="57">
        <f t="shared" si="13"/>
        <v>0</v>
      </c>
      <c r="AH45" s="57">
        <f t="shared" si="14"/>
        <v>0</v>
      </c>
      <c r="AI45" s="57">
        <f t="shared" si="15"/>
        <v>0</v>
      </c>
      <c r="AJ45" s="56">
        <v>0</v>
      </c>
    </row>
    <row r="46" spans="2:36" ht="15">
      <c r="B46" s="17" t="s">
        <v>69</v>
      </c>
      <c r="F46" s="53" t="s">
        <v>70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f t="shared" si="3"/>
        <v>0</v>
      </c>
      <c r="N46" s="54">
        <f t="shared" si="4"/>
        <v>0</v>
      </c>
      <c r="O46" s="54">
        <v>0</v>
      </c>
      <c r="P46" s="54">
        <v>0</v>
      </c>
      <c r="Q46" s="54">
        <f t="shared" si="5"/>
        <v>0</v>
      </c>
      <c r="R46" s="54">
        <f t="shared" si="6"/>
        <v>0</v>
      </c>
      <c r="S46" s="54">
        <v>0</v>
      </c>
      <c r="T46" s="54">
        <v>0</v>
      </c>
      <c r="U46" s="54">
        <f t="shared" si="7"/>
        <v>0</v>
      </c>
      <c r="V46" s="54">
        <f t="shared" si="8"/>
        <v>0</v>
      </c>
      <c r="W46" s="54">
        <v>0</v>
      </c>
      <c r="X46" s="54">
        <v>0</v>
      </c>
      <c r="Y46" s="54">
        <f t="shared" si="9"/>
        <v>0</v>
      </c>
      <c r="Z46" s="54">
        <f t="shared" si="10"/>
        <v>0</v>
      </c>
      <c r="AA46" s="54">
        <v>0</v>
      </c>
      <c r="AB46" s="54">
        <v>0</v>
      </c>
      <c r="AC46" s="54">
        <f t="shared" si="11"/>
        <v>0</v>
      </c>
      <c r="AD46" s="54">
        <f t="shared" si="12"/>
        <v>0</v>
      </c>
      <c r="AE46" s="54">
        <v>0</v>
      </c>
      <c r="AF46" s="54">
        <v>0</v>
      </c>
      <c r="AG46" s="52">
        <f t="shared" si="13"/>
        <v>0</v>
      </c>
      <c r="AH46" s="52">
        <f t="shared" si="14"/>
        <v>0</v>
      </c>
      <c r="AI46" s="52">
        <f t="shared" si="15"/>
        <v>0</v>
      </c>
      <c r="AJ46" s="54">
        <v>0</v>
      </c>
    </row>
    <row r="47" spans="2:36" ht="15">
      <c r="B47" s="17" t="s">
        <v>71</v>
      </c>
      <c r="F47" s="55" t="s">
        <v>72</v>
      </c>
      <c r="G47" s="56">
        <v>0</v>
      </c>
      <c r="H47" s="56">
        <v>0</v>
      </c>
      <c r="I47" s="56">
        <v>0</v>
      </c>
      <c r="J47" s="56">
        <v>0</v>
      </c>
      <c r="K47" s="56">
        <v>0</v>
      </c>
      <c r="L47" s="56">
        <v>0</v>
      </c>
      <c r="M47" s="56">
        <f t="shared" si="3"/>
        <v>0</v>
      </c>
      <c r="N47" s="56">
        <f t="shared" si="4"/>
        <v>0</v>
      </c>
      <c r="O47" s="56">
        <v>0</v>
      </c>
      <c r="P47" s="56">
        <v>0</v>
      </c>
      <c r="Q47" s="56">
        <f t="shared" si="5"/>
        <v>0</v>
      </c>
      <c r="R47" s="56">
        <f t="shared" si="6"/>
        <v>0</v>
      </c>
      <c r="S47" s="56">
        <v>0</v>
      </c>
      <c r="T47" s="56">
        <v>0</v>
      </c>
      <c r="U47" s="56">
        <f t="shared" si="7"/>
        <v>0</v>
      </c>
      <c r="V47" s="56">
        <f t="shared" si="8"/>
        <v>0</v>
      </c>
      <c r="W47" s="56">
        <v>0</v>
      </c>
      <c r="X47" s="56">
        <v>0</v>
      </c>
      <c r="Y47" s="56">
        <f t="shared" si="9"/>
        <v>0</v>
      </c>
      <c r="Z47" s="56">
        <f t="shared" si="10"/>
        <v>0</v>
      </c>
      <c r="AA47" s="56">
        <v>0</v>
      </c>
      <c r="AB47" s="56">
        <v>0</v>
      </c>
      <c r="AC47" s="56">
        <f t="shared" si="11"/>
        <v>0</v>
      </c>
      <c r="AD47" s="56">
        <f t="shared" si="12"/>
        <v>0</v>
      </c>
      <c r="AE47" s="56">
        <v>0</v>
      </c>
      <c r="AF47" s="56">
        <v>0</v>
      </c>
      <c r="AG47" s="57">
        <f t="shared" si="13"/>
        <v>0</v>
      </c>
      <c r="AH47" s="57">
        <f t="shared" si="14"/>
        <v>0</v>
      </c>
      <c r="AI47" s="57">
        <f t="shared" si="15"/>
        <v>0</v>
      </c>
      <c r="AJ47" s="56">
        <v>0</v>
      </c>
    </row>
    <row r="48" spans="2:36" ht="15">
      <c r="B48" s="17" t="s">
        <v>73</v>
      </c>
      <c r="F48" s="55" t="s">
        <v>74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6">
        <v>0</v>
      </c>
      <c r="M48" s="56">
        <f t="shared" si="3"/>
        <v>0</v>
      </c>
      <c r="N48" s="56">
        <f t="shared" si="4"/>
        <v>0</v>
      </c>
      <c r="O48" s="56">
        <v>0</v>
      </c>
      <c r="P48" s="56">
        <v>0</v>
      </c>
      <c r="Q48" s="56">
        <f t="shared" si="5"/>
        <v>0</v>
      </c>
      <c r="R48" s="56">
        <f t="shared" si="6"/>
        <v>0</v>
      </c>
      <c r="S48" s="56">
        <v>0</v>
      </c>
      <c r="T48" s="56">
        <v>0</v>
      </c>
      <c r="U48" s="56">
        <f t="shared" si="7"/>
        <v>0</v>
      </c>
      <c r="V48" s="56">
        <f t="shared" si="8"/>
        <v>0</v>
      </c>
      <c r="W48" s="56">
        <v>0</v>
      </c>
      <c r="X48" s="56">
        <v>0</v>
      </c>
      <c r="Y48" s="56">
        <f t="shared" si="9"/>
        <v>0</v>
      </c>
      <c r="Z48" s="56">
        <f t="shared" si="10"/>
        <v>0</v>
      </c>
      <c r="AA48" s="56">
        <v>0</v>
      </c>
      <c r="AB48" s="56">
        <v>0</v>
      </c>
      <c r="AC48" s="56">
        <f t="shared" si="11"/>
        <v>0</v>
      </c>
      <c r="AD48" s="56">
        <f t="shared" si="12"/>
        <v>0</v>
      </c>
      <c r="AE48" s="56">
        <v>0</v>
      </c>
      <c r="AF48" s="56">
        <v>0</v>
      </c>
      <c r="AG48" s="57">
        <f t="shared" si="13"/>
        <v>0</v>
      </c>
      <c r="AH48" s="57">
        <f t="shared" si="14"/>
        <v>0</v>
      </c>
      <c r="AI48" s="57">
        <f t="shared" si="15"/>
        <v>0</v>
      </c>
      <c r="AJ48" s="56">
        <v>0</v>
      </c>
    </row>
    <row r="49" spans="2:36" ht="15">
      <c r="B49" s="17" t="s">
        <v>75</v>
      </c>
      <c r="F49" s="55" t="s">
        <v>76</v>
      </c>
      <c r="G49" s="56">
        <v>0</v>
      </c>
      <c r="H49" s="56">
        <v>0</v>
      </c>
      <c r="I49" s="56">
        <v>0</v>
      </c>
      <c r="J49" s="56">
        <v>0</v>
      </c>
      <c r="K49" s="56">
        <v>0</v>
      </c>
      <c r="L49" s="56">
        <v>0</v>
      </c>
      <c r="M49" s="56">
        <f t="shared" si="3"/>
        <v>0</v>
      </c>
      <c r="N49" s="56">
        <f t="shared" si="4"/>
        <v>0</v>
      </c>
      <c r="O49" s="56">
        <v>0</v>
      </c>
      <c r="P49" s="56">
        <v>0</v>
      </c>
      <c r="Q49" s="56">
        <f t="shared" si="5"/>
        <v>0</v>
      </c>
      <c r="R49" s="56">
        <f t="shared" si="6"/>
        <v>0</v>
      </c>
      <c r="S49" s="56">
        <v>0</v>
      </c>
      <c r="T49" s="56">
        <v>0</v>
      </c>
      <c r="U49" s="56">
        <f t="shared" si="7"/>
        <v>0</v>
      </c>
      <c r="V49" s="56">
        <f t="shared" si="8"/>
        <v>0</v>
      </c>
      <c r="W49" s="56">
        <v>0</v>
      </c>
      <c r="X49" s="56">
        <v>0</v>
      </c>
      <c r="Y49" s="56">
        <f t="shared" si="9"/>
        <v>0</v>
      </c>
      <c r="Z49" s="56">
        <f t="shared" si="10"/>
        <v>0</v>
      </c>
      <c r="AA49" s="56">
        <v>0</v>
      </c>
      <c r="AB49" s="56">
        <v>0</v>
      </c>
      <c r="AC49" s="56">
        <f t="shared" si="11"/>
        <v>0</v>
      </c>
      <c r="AD49" s="56">
        <f t="shared" si="12"/>
        <v>0</v>
      </c>
      <c r="AE49" s="56">
        <v>0</v>
      </c>
      <c r="AF49" s="56">
        <v>0</v>
      </c>
      <c r="AG49" s="57">
        <f t="shared" si="13"/>
        <v>0</v>
      </c>
      <c r="AH49" s="57">
        <f t="shared" si="14"/>
        <v>0</v>
      </c>
      <c r="AI49" s="57">
        <f t="shared" si="15"/>
        <v>0</v>
      </c>
      <c r="AJ49" s="56">
        <v>0</v>
      </c>
    </row>
    <row r="50" spans="2:36" ht="15">
      <c r="B50" s="17" t="s">
        <v>77</v>
      </c>
      <c r="F50" s="55" t="s">
        <v>78</v>
      </c>
      <c r="G50" s="56">
        <v>0</v>
      </c>
      <c r="H50" s="56">
        <v>0</v>
      </c>
      <c r="I50" s="56">
        <v>0</v>
      </c>
      <c r="J50" s="56">
        <v>0</v>
      </c>
      <c r="K50" s="56">
        <v>0</v>
      </c>
      <c r="L50" s="56">
        <v>0</v>
      </c>
      <c r="M50" s="56">
        <f t="shared" si="3"/>
        <v>0</v>
      </c>
      <c r="N50" s="56">
        <f t="shared" si="4"/>
        <v>0</v>
      </c>
      <c r="O50" s="56">
        <v>0</v>
      </c>
      <c r="P50" s="56">
        <v>0</v>
      </c>
      <c r="Q50" s="56">
        <f t="shared" si="5"/>
        <v>0</v>
      </c>
      <c r="R50" s="56">
        <f t="shared" si="6"/>
        <v>0</v>
      </c>
      <c r="S50" s="56">
        <v>0</v>
      </c>
      <c r="T50" s="56">
        <v>0</v>
      </c>
      <c r="U50" s="56">
        <f t="shared" si="7"/>
        <v>0</v>
      </c>
      <c r="V50" s="56">
        <f t="shared" si="8"/>
        <v>0</v>
      </c>
      <c r="W50" s="56">
        <v>0</v>
      </c>
      <c r="X50" s="56">
        <v>0</v>
      </c>
      <c r="Y50" s="56">
        <f t="shared" si="9"/>
        <v>0</v>
      </c>
      <c r="Z50" s="56">
        <f t="shared" si="10"/>
        <v>0</v>
      </c>
      <c r="AA50" s="56">
        <v>0</v>
      </c>
      <c r="AB50" s="56">
        <v>0</v>
      </c>
      <c r="AC50" s="56">
        <f t="shared" si="11"/>
        <v>0</v>
      </c>
      <c r="AD50" s="56">
        <f t="shared" si="12"/>
        <v>0</v>
      </c>
      <c r="AE50" s="56">
        <v>0</v>
      </c>
      <c r="AF50" s="56">
        <v>0</v>
      </c>
      <c r="AG50" s="57">
        <f t="shared" si="13"/>
        <v>0</v>
      </c>
      <c r="AH50" s="57">
        <f t="shared" si="14"/>
        <v>0</v>
      </c>
      <c r="AI50" s="57">
        <f t="shared" si="15"/>
        <v>0</v>
      </c>
      <c r="AJ50" s="56">
        <v>0</v>
      </c>
    </row>
    <row r="51" spans="2:36" ht="15">
      <c r="B51" s="17" t="s">
        <v>79</v>
      </c>
      <c r="F51" s="55" t="s">
        <v>80</v>
      </c>
      <c r="G51" s="56">
        <v>0</v>
      </c>
      <c r="H51" s="56">
        <v>0</v>
      </c>
      <c r="I51" s="56">
        <v>0</v>
      </c>
      <c r="J51" s="56">
        <v>0</v>
      </c>
      <c r="K51" s="56">
        <v>0</v>
      </c>
      <c r="L51" s="56">
        <v>0</v>
      </c>
      <c r="M51" s="56">
        <f t="shared" si="3"/>
        <v>0</v>
      </c>
      <c r="N51" s="56">
        <f t="shared" si="4"/>
        <v>0</v>
      </c>
      <c r="O51" s="56">
        <v>0</v>
      </c>
      <c r="P51" s="56">
        <v>0</v>
      </c>
      <c r="Q51" s="56">
        <f t="shared" si="5"/>
        <v>0</v>
      </c>
      <c r="R51" s="56">
        <f t="shared" si="6"/>
        <v>0</v>
      </c>
      <c r="S51" s="56">
        <v>0</v>
      </c>
      <c r="T51" s="56">
        <v>0</v>
      </c>
      <c r="U51" s="56">
        <f t="shared" si="7"/>
        <v>0</v>
      </c>
      <c r="V51" s="56">
        <f t="shared" si="8"/>
        <v>0</v>
      </c>
      <c r="W51" s="56">
        <v>0</v>
      </c>
      <c r="X51" s="56">
        <v>0</v>
      </c>
      <c r="Y51" s="56">
        <f t="shared" si="9"/>
        <v>0</v>
      </c>
      <c r="Z51" s="56">
        <f t="shared" si="10"/>
        <v>0</v>
      </c>
      <c r="AA51" s="56">
        <v>0</v>
      </c>
      <c r="AB51" s="56">
        <v>0</v>
      </c>
      <c r="AC51" s="56">
        <f t="shared" si="11"/>
        <v>0</v>
      </c>
      <c r="AD51" s="56">
        <f t="shared" si="12"/>
        <v>0</v>
      </c>
      <c r="AE51" s="56">
        <v>0</v>
      </c>
      <c r="AF51" s="56">
        <v>0</v>
      </c>
      <c r="AG51" s="57">
        <f t="shared" si="13"/>
        <v>0</v>
      </c>
      <c r="AH51" s="57">
        <f t="shared" si="14"/>
        <v>0</v>
      </c>
      <c r="AI51" s="57">
        <f t="shared" si="15"/>
        <v>0</v>
      </c>
      <c r="AJ51" s="56">
        <v>0</v>
      </c>
    </row>
    <row r="52" spans="2:36" ht="15">
      <c r="B52" s="17" t="s">
        <v>81</v>
      </c>
      <c r="F52" s="53" t="s">
        <v>82</v>
      </c>
      <c r="G52" s="54">
        <v>2662093.16</v>
      </c>
      <c r="H52" s="54">
        <v>4100000</v>
      </c>
      <c r="I52" s="54">
        <v>0</v>
      </c>
      <c r="J52" s="54">
        <v>10805.78</v>
      </c>
      <c r="K52" s="54">
        <v>1041457.41</v>
      </c>
      <c r="L52" s="54">
        <v>48461.7</v>
      </c>
      <c r="M52" s="54">
        <f t="shared" si="3"/>
        <v>1041457.41</v>
      </c>
      <c r="N52" s="54">
        <f t="shared" si="4"/>
        <v>37655.919999999998</v>
      </c>
      <c r="O52" s="54">
        <v>1078574.75</v>
      </c>
      <c r="P52" s="54">
        <v>1421270.32</v>
      </c>
      <c r="Q52" s="54">
        <f t="shared" si="5"/>
        <v>37117.339999999967</v>
      </c>
      <c r="R52" s="54">
        <f t="shared" si="6"/>
        <v>1372808.62</v>
      </c>
      <c r="S52" s="54">
        <v>1119815.6499999999</v>
      </c>
      <c r="T52" s="54">
        <v>1461357.06</v>
      </c>
      <c r="U52" s="54">
        <f t="shared" si="7"/>
        <v>41240.899999999907</v>
      </c>
      <c r="V52" s="54">
        <f t="shared" si="8"/>
        <v>40086.739999999991</v>
      </c>
      <c r="W52" s="54">
        <v>1157352.55</v>
      </c>
      <c r="X52" s="54">
        <v>3396614.58</v>
      </c>
      <c r="Y52" s="54">
        <f t="shared" si="9"/>
        <v>37536.90000000014</v>
      </c>
      <c r="Z52" s="54">
        <f t="shared" si="10"/>
        <v>1935257.52</v>
      </c>
      <c r="AA52" s="54">
        <v>2374753.63</v>
      </c>
      <c r="AB52" s="54">
        <v>3414913.12</v>
      </c>
      <c r="AC52" s="54">
        <f t="shared" si="11"/>
        <v>1217401.0799999998</v>
      </c>
      <c r="AD52" s="54">
        <f t="shared" si="12"/>
        <v>18298.540000000037</v>
      </c>
      <c r="AE52" s="54">
        <v>2374753.63</v>
      </c>
      <c r="AF52" s="54">
        <v>3414913.12</v>
      </c>
      <c r="AG52" s="52">
        <f t="shared" si="13"/>
        <v>43.800732710112769</v>
      </c>
      <c r="AH52" s="52">
        <f t="shared" si="14"/>
        <v>89.206255651849531</v>
      </c>
      <c r="AI52" s="52">
        <f t="shared" si="15"/>
        <v>83.290563902439033</v>
      </c>
      <c r="AJ52" s="54">
        <f>SUM(AJ53:AJ59)</f>
        <v>4077000</v>
      </c>
    </row>
    <row r="53" spans="2:36" ht="15">
      <c r="B53" s="17" t="s">
        <v>83</v>
      </c>
      <c r="F53" s="55" t="s">
        <v>84</v>
      </c>
      <c r="G53" s="56">
        <v>2245000</v>
      </c>
      <c r="H53" s="56">
        <v>3292000</v>
      </c>
      <c r="I53" s="56">
        <v>0</v>
      </c>
      <c r="J53" s="56">
        <v>0</v>
      </c>
      <c r="K53" s="56">
        <v>997868</v>
      </c>
      <c r="L53" s="56">
        <v>0</v>
      </c>
      <c r="M53" s="56">
        <f t="shared" si="3"/>
        <v>997868</v>
      </c>
      <c r="N53" s="56">
        <f t="shared" si="4"/>
        <v>0</v>
      </c>
      <c r="O53" s="56">
        <v>997868</v>
      </c>
      <c r="P53" s="56">
        <v>1327334</v>
      </c>
      <c r="Q53" s="56">
        <f t="shared" si="5"/>
        <v>0</v>
      </c>
      <c r="R53" s="56">
        <f t="shared" si="6"/>
        <v>1327334</v>
      </c>
      <c r="S53" s="56">
        <v>997868</v>
      </c>
      <c r="T53" s="56">
        <v>1327334</v>
      </c>
      <c r="U53" s="56">
        <f t="shared" si="7"/>
        <v>0</v>
      </c>
      <c r="V53" s="56">
        <f t="shared" si="8"/>
        <v>0</v>
      </c>
      <c r="W53" s="56">
        <v>997868</v>
      </c>
      <c r="X53" s="56">
        <v>3211356.67</v>
      </c>
      <c r="Y53" s="56">
        <f t="shared" si="9"/>
        <v>0</v>
      </c>
      <c r="Z53" s="56">
        <f t="shared" si="10"/>
        <v>1884022.67</v>
      </c>
      <c r="AA53" s="56">
        <v>2188866</v>
      </c>
      <c r="AB53" s="56">
        <v>3212628.89</v>
      </c>
      <c r="AC53" s="56">
        <f t="shared" si="11"/>
        <v>1190998</v>
      </c>
      <c r="AD53" s="56">
        <f t="shared" si="12"/>
        <v>1272.2200000002049</v>
      </c>
      <c r="AE53" s="56">
        <v>2188866</v>
      </c>
      <c r="AF53" s="56">
        <v>3212628.89</v>
      </c>
      <c r="AG53" s="57">
        <f t="shared" si="13"/>
        <v>46.771382533238679</v>
      </c>
      <c r="AH53" s="57">
        <f t="shared" si="14"/>
        <v>97.49959910913141</v>
      </c>
      <c r="AI53" s="57">
        <f t="shared" si="15"/>
        <v>97.588969927095988</v>
      </c>
      <c r="AJ53" s="56">
        <v>3292000</v>
      </c>
    </row>
    <row r="54" spans="2:36" ht="15">
      <c r="B54" s="17" t="s">
        <v>85</v>
      </c>
      <c r="F54" s="55" t="s">
        <v>86</v>
      </c>
      <c r="G54" s="56">
        <v>0</v>
      </c>
      <c r="H54" s="56">
        <v>0</v>
      </c>
      <c r="I54" s="56">
        <v>0</v>
      </c>
      <c r="J54" s="56">
        <v>0</v>
      </c>
      <c r="K54" s="56">
        <v>0</v>
      </c>
      <c r="L54" s="56">
        <v>0</v>
      </c>
      <c r="M54" s="56">
        <f t="shared" si="3"/>
        <v>0</v>
      </c>
      <c r="N54" s="56">
        <f t="shared" si="4"/>
        <v>0</v>
      </c>
      <c r="O54" s="56">
        <v>0</v>
      </c>
      <c r="P54" s="56">
        <v>0</v>
      </c>
      <c r="Q54" s="56">
        <f t="shared" si="5"/>
        <v>0</v>
      </c>
      <c r="R54" s="56">
        <f t="shared" si="6"/>
        <v>0</v>
      </c>
      <c r="S54" s="56">
        <v>0</v>
      </c>
      <c r="T54" s="56">
        <v>0</v>
      </c>
      <c r="U54" s="56">
        <f t="shared" si="7"/>
        <v>0</v>
      </c>
      <c r="V54" s="56">
        <f t="shared" si="8"/>
        <v>0</v>
      </c>
      <c r="W54" s="56">
        <v>0</v>
      </c>
      <c r="X54" s="56">
        <v>0</v>
      </c>
      <c r="Y54" s="56">
        <f t="shared" si="9"/>
        <v>0</v>
      </c>
      <c r="Z54" s="56">
        <f t="shared" si="10"/>
        <v>0</v>
      </c>
      <c r="AA54" s="56">
        <v>0</v>
      </c>
      <c r="AB54" s="56">
        <v>0</v>
      </c>
      <c r="AC54" s="56">
        <f t="shared" si="11"/>
        <v>0</v>
      </c>
      <c r="AD54" s="56">
        <f t="shared" si="12"/>
        <v>0</v>
      </c>
      <c r="AE54" s="56">
        <v>0</v>
      </c>
      <c r="AF54" s="56">
        <v>0</v>
      </c>
      <c r="AG54" s="57">
        <f t="shared" si="13"/>
        <v>0</v>
      </c>
      <c r="AH54" s="57">
        <f t="shared" si="14"/>
        <v>0</v>
      </c>
      <c r="AI54" s="57">
        <f t="shared" si="15"/>
        <v>0</v>
      </c>
      <c r="AJ54" s="56">
        <v>0</v>
      </c>
    </row>
    <row r="55" spans="2:36" ht="15">
      <c r="B55" s="17" t="s">
        <v>87</v>
      </c>
      <c r="F55" s="55" t="s">
        <v>88</v>
      </c>
      <c r="G55" s="56">
        <v>394143.16</v>
      </c>
      <c r="H55" s="56">
        <v>808000</v>
      </c>
      <c r="I55" s="56">
        <v>0</v>
      </c>
      <c r="J55" s="56">
        <v>10805.78</v>
      </c>
      <c r="K55" s="56">
        <v>39839.410000000003</v>
      </c>
      <c r="L55" s="56">
        <v>48461.7</v>
      </c>
      <c r="M55" s="56">
        <f t="shared" si="3"/>
        <v>39839.410000000003</v>
      </c>
      <c r="N55" s="56">
        <f t="shared" si="4"/>
        <v>37655.919999999998</v>
      </c>
      <c r="O55" s="56">
        <v>75706.75</v>
      </c>
      <c r="P55" s="56">
        <v>82686.320000000007</v>
      </c>
      <c r="Q55" s="56">
        <f t="shared" si="5"/>
        <v>35867.339999999997</v>
      </c>
      <c r="R55" s="56">
        <f t="shared" si="6"/>
        <v>34224.62000000001</v>
      </c>
      <c r="S55" s="56">
        <v>116497.65</v>
      </c>
      <c r="T55" s="56">
        <v>119023.06</v>
      </c>
      <c r="U55" s="56">
        <f t="shared" si="7"/>
        <v>40790.899999999994</v>
      </c>
      <c r="V55" s="56">
        <f t="shared" si="8"/>
        <v>36336.739999999991</v>
      </c>
      <c r="W55" s="56">
        <v>151234.54999999999</v>
      </c>
      <c r="X55" s="56">
        <v>166507.91</v>
      </c>
      <c r="Y55" s="56">
        <f t="shared" si="9"/>
        <v>34736.899999999994</v>
      </c>
      <c r="Z55" s="56">
        <f t="shared" si="10"/>
        <v>47484.850000000006</v>
      </c>
      <c r="AA55" s="56">
        <v>176237.63</v>
      </c>
      <c r="AB55" s="56">
        <v>179784.23</v>
      </c>
      <c r="AC55" s="56">
        <f t="shared" si="11"/>
        <v>25003.080000000016</v>
      </c>
      <c r="AD55" s="56">
        <f t="shared" si="12"/>
        <v>13276.320000000007</v>
      </c>
      <c r="AE55" s="56">
        <v>176237.63</v>
      </c>
      <c r="AF55" s="56">
        <v>179784.23</v>
      </c>
      <c r="AG55" s="57">
        <f t="shared" si="13"/>
        <v>2.012396557988215</v>
      </c>
      <c r="AH55" s="57">
        <f t="shared" si="14"/>
        <v>44.714116058743734</v>
      </c>
      <c r="AI55" s="57">
        <f t="shared" si="15"/>
        <v>22.250523514851487</v>
      </c>
      <c r="AJ55" s="56">
        <v>750000</v>
      </c>
    </row>
    <row r="56" spans="2:36" ht="15">
      <c r="B56" s="17" t="s">
        <v>89</v>
      </c>
      <c r="F56" s="55" t="s">
        <v>90</v>
      </c>
      <c r="G56" s="56">
        <v>22950</v>
      </c>
      <c r="H56" s="56">
        <v>0</v>
      </c>
      <c r="I56" s="56">
        <v>0</v>
      </c>
      <c r="J56" s="56">
        <v>0</v>
      </c>
      <c r="K56" s="56">
        <v>3750</v>
      </c>
      <c r="L56" s="56">
        <v>0</v>
      </c>
      <c r="M56" s="56">
        <f t="shared" ref="M56:M76" si="16">K56-I56</f>
        <v>3750</v>
      </c>
      <c r="N56" s="56">
        <f t="shared" ref="N56:N76" si="17">L56-J56</f>
        <v>0</v>
      </c>
      <c r="O56" s="56">
        <v>5000</v>
      </c>
      <c r="P56" s="56">
        <v>11250</v>
      </c>
      <c r="Q56" s="56">
        <f t="shared" ref="Q56:Q76" si="18">O56-K56</f>
        <v>1250</v>
      </c>
      <c r="R56" s="56">
        <f t="shared" ref="R56:R76" si="19">P56-L56</f>
        <v>11250</v>
      </c>
      <c r="S56" s="56">
        <v>5450</v>
      </c>
      <c r="T56" s="56">
        <v>15000</v>
      </c>
      <c r="U56" s="56">
        <f t="shared" ref="U56:U76" si="20">S56-O56</f>
        <v>450</v>
      </c>
      <c r="V56" s="56">
        <f t="shared" ref="V56:V76" si="21">T56-P56</f>
        <v>3750</v>
      </c>
      <c r="W56" s="56">
        <v>8250</v>
      </c>
      <c r="X56" s="56">
        <v>18750</v>
      </c>
      <c r="Y56" s="56">
        <f t="shared" ref="Y56:Y76" si="22">W56-S56</f>
        <v>2800</v>
      </c>
      <c r="Z56" s="56">
        <f t="shared" ref="Z56:Z76" si="23">X56-T56</f>
        <v>3750</v>
      </c>
      <c r="AA56" s="56">
        <v>9650</v>
      </c>
      <c r="AB56" s="56">
        <v>22500</v>
      </c>
      <c r="AC56" s="56">
        <f t="shared" ref="AC56:AC76" si="24">AA56-W56</f>
        <v>1400</v>
      </c>
      <c r="AD56" s="56">
        <f t="shared" ref="AD56:AD76" si="25">AB56-X56</f>
        <v>3750</v>
      </c>
      <c r="AE56" s="56">
        <v>9650</v>
      </c>
      <c r="AF56" s="56">
        <v>22500</v>
      </c>
      <c r="AG56" s="57">
        <f t="shared" ref="AG56:AG76" si="26">IF(AF56=0,0,IF(AE56=0,0,(AF56-AE56)/AE56*100))</f>
        <v>133.16062176165804</v>
      </c>
      <c r="AH56" s="57">
        <f t="shared" ref="AH56:AH76" si="27">IF(AE56=0,0,IF(G56=0,0,AE56/G56*100))</f>
        <v>42.047930283224403</v>
      </c>
      <c r="AI56" s="57">
        <f t="shared" ref="AI56:AI76" si="28">IF(AF56=0,0,IF(H56=0,0,AF56/H56*100))</f>
        <v>0</v>
      </c>
      <c r="AJ56" s="56">
        <v>35000</v>
      </c>
    </row>
    <row r="57" spans="2:36" ht="15">
      <c r="B57" s="17" t="s">
        <v>91</v>
      </c>
      <c r="F57" s="55" t="s">
        <v>92</v>
      </c>
      <c r="G57" s="56">
        <v>0</v>
      </c>
      <c r="H57" s="56">
        <v>0</v>
      </c>
      <c r="I57" s="56">
        <v>0</v>
      </c>
      <c r="J57" s="56">
        <v>0</v>
      </c>
      <c r="K57" s="56">
        <v>0</v>
      </c>
      <c r="L57" s="56">
        <v>0</v>
      </c>
      <c r="M57" s="56">
        <f t="shared" si="16"/>
        <v>0</v>
      </c>
      <c r="N57" s="56">
        <f t="shared" si="17"/>
        <v>0</v>
      </c>
      <c r="O57" s="56">
        <v>0</v>
      </c>
      <c r="P57" s="56">
        <v>0</v>
      </c>
      <c r="Q57" s="56">
        <f t="shared" si="18"/>
        <v>0</v>
      </c>
      <c r="R57" s="56">
        <f t="shared" si="19"/>
        <v>0</v>
      </c>
      <c r="S57" s="56">
        <v>0</v>
      </c>
      <c r="T57" s="56">
        <v>0</v>
      </c>
      <c r="U57" s="56">
        <f t="shared" si="20"/>
        <v>0</v>
      </c>
      <c r="V57" s="56">
        <f t="shared" si="21"/>
        <v>0</v>
      </c>
      <c r="W57" s="56">
        <v>0</v>
      </c>
      <c r="X57" s="56">
        <v>0</v>
      </c>
      <c r="Y57" s="56">
        <f t="shared" si="22"/>
        <v>0</v>
      </c>
      <c r="Z57" s="56">
        <f t="shared" si="23"/>
        <v>0</v>
      </c>
      <c r="AA57" s="56">
        <v>0</v>
      </c>
      <c r="AB57" s="56">
        <v>0</v>
      </c>
      <c r="AC57" s="56">
        <f t="shared" si="24"/>
        <v>0</v>
      </c>
      <c r="AD57" s="56">
        <f t="shared" si="25"/>
        <v>0</v>
      </c>
      <c r="AE57" s="56">
        <v>0</v>
      </c>
      <c r="AF57" s="56">
        <v>0</v>
      </c>
      <c r="AG57" s="57">
        <f t="shared" si="26"/>
        <v>0</v>
      </c>
      <c r="AH57" s="57">
        <f t="shared" si="27"/>
        <v>0</v>
      </c>
      <c r="AI57" s="57">
        <f t="shared" si="28"/>
        <v>0</v>
      </c>
      <c r="AJ57" s="56">
        <v>0</v>
      </c>
    </row>
    <row r="58" spans="2:36" ht="15">
      <c r="B58" s="17" t="s">
        <v>93</v>
      </c>
      <c r="F58" s="55" t="s">
        <v>94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  <c r="L58" s="56">
        <v>0</v>
      </c>
      <c r="M58" s="56">
        <f t="shared" si="16"/>
        <v>0</v>
      </c>
      <c r="N58" s="56">
        <f t="shared" si="17"/>
        <v>0</v>
      </c>
      <c r="O58" s="56">
        <v>0</v>
      </c>
      <c r="P58" s="56">
        <v>0</v>
      </c>
      <c r="Q58" s="56">
        <f t="shared" si="18"/>
        <v>0</v>
      </c>
      <c r="R58" s="56">
        <f t="shared" si="19"/>
        <v>0</v>
      </c>
      <c r="S58" s="56">
        <v>0</v>
      </c>
      <c r="T58" s="56">
        <v>0</v>
      </c>
      <c r="U58" s="56">
        <f t="shared" si="20"/>
        <v>0</v>
      </c>
      <c r="V58" s="56">
        <f t="shared" si="21"/>
        <v>0</v>
      </c>
      <c r="W58" s="56">
        <v>0</v>
      </c>
      <c r="X58" s="56">
        <v>0</v>
      </c>
      <c r="Y58" s="56">
        <f t="shared" si="22"/>
        <v>0</v>
      </c>
      <c r="Z58" s="56">
        <f t="shared" si="23"/>
        <v>0</v>
      </c>
      <c r="AA58" s="56">
        <v>0</v>
      </c>
      <c r="AB58" s="56">
        <v>0</v>
      </c>
      <c r="AC58" s="56">
        <f t="shared" si="24"/>
        <v>0</v>
      </c>
      <c r="AD58" s="56">
        <f t="shared" si="25"/>
        <v>0</v>
      </c>
      <c r="AE58" s="56">
        <v>0</v>
      </c>
      <c r="AF58" s="56">
        <v>0</v>
      </c>
      <c r="AG58" s="57">
        <f t="shared" si="26"/>
        <v>0</v>
      </c>
      <c r="AH58" s="57">
        <f t="shared" si="27"/>
        <v>0</v>
      </c>
      <c r="AI58" s="57">
        <f t="shared" si="28"/>
        <v>0</v>
      </c>
      <c r="AJ58" s="56">
        <v>0</v>
      </c>
    </row>
    <row r="59" spans="2:36" ht="15">
      <c r="B59" s="17" t="s">
        <v>95</v>
      </c>
      <c r="F59" s="55" t="s">
        <v>96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f t="shared" si="16"/>
        <v>0</v>
      </c>
      <c r="N59" s="56">
        <f t="shared" si="17"/>
        <v>0</v>
      </c>
      <c r="O59" s="56">
        <v>0</v>
      </c>
      <c r="P59" s="56">
        <v>0</v>
      </c>
      <c r="Q59" s="56">
        <f t="shared" si="18"/>
        <v>0</v>
      </c>
      <c r="R59" s="56">
        <f t="shared" si="19"/>
        <v>0</v>
      </c>
      <c r="S59" s="56">
        <v>0</v>
      </c>
      <c r="T59" s="56">
        <v>0</v>
      </c>
      <c r="U59" s="56">
        <f t="shared" si="20"/>
        <v>0</v>
      </c>
      <c r="V59" s="56">
        <f t="shared" si="21"/>
        <v>0</v>
      </c>
      <c r="W59" s="56">
        <v>0</v>
      </c>
      <c r="X59" s="56">
        <v>0</v>
      </c>
      <c r="Y59" s="56">
        <f t="shared" si="22"/>
        <v>0</v>
      </c>
      <c r="Z59" s="56">
        <f t="shared" si="23"/>
        <v>0</v>
      </c>
      <c r="AA59" s="56">
        <v>0</v>
      </c>
      <c r="AB59" s="56">
        <v>0</v>
      </c>
      <c r="AC59" s="56">
        <f t="shared" si="24"/>
        <v>0</v>
      </c>
      <c r="AD59" s="56">
        <f t="shared" si="25"/>
        <v>0</v>
      </c>
      <c r="AE59" s="56">
        <v>0</v>
      </c>
      <c r="AF59" s="56">
        <v>0</v>
      </c>
      <c r="AG59" s="57">
        <f t="shared" si="26"/>
        <v>0</v>
      </c>
      <c r="AH59" s="57">
        <f t="shared" si="27"/>
        <v>0</v>
      </c>
      <c r="AI59" s="57">
        <f t="shared" si="28"/>
        <v>0</v>
      </c>
      <c r="AJ59" s="56">
        <v>0</v>
      </c>
    </row>
    <row r="60" spans="2:36" ht="15">
      <c r="B60" s="17" t="s">
        <v>97</v>
      </c>
      <c r="F60" s="53" t="s">
        <v>98</v>
      </c>
      <c r="G60" s="54">
        <v>34656622.880000003</v>
      </c>
      <c r="H60" s="54">
        <v>13700000</v>
      </c>
      <c r="I60" s="54">
        <v>0</v>
      </c>
      <c r="J60" s="54">
        <v>0</v>
      </c>
      <c r="K60" s="54">
        <v>237880.72</v>
      </c>
      <c r="L60" s="54">
        <v>0</v>
      </c>
      <c r="M60" s="54">
        <f t="shared" si="16"/>
        <v>237880.72</v>
      </c>
      <c r="N60" s="54">
        <f t="shared" si="17"/>
        <v>0</v>
      </c>
      <c r="O60" s="54">
        <v>776405.82</v>
      </c>
      <c r="P60" s="54">
        <v>1234924.69</v>
      </c>
      <c r="Q60" s="54">
        <f t="shared" si="18"/>
        <v>538525.1</v>
      </c>
      <c r="R60" s="54">
        <f t="shared" si="19"/>
        <v>1234924.69</v>
      </c>
      <c r="S60" s="54">
        <v>1584879.7</v>
      </c>
      <c r="T60" s="54">
        <v>3562139.49</v>
      </c>
      <c r="U60" s="54">
        <f t="shared" si="20"/>
        <v>808473.88</v>
      </c>
      <c r="V60" s="54">
        <f t="shared" si="21"/>
        <v>2327214.8000000003</v>
      </c>
      <c r="W60" s="54">
        <v>3676059.17</v>
      </c>
      <c r="X60" s="54">
        <v>3810539.38</v>
      </c>
      <c r="Y60" s="54">
        <f t="shared" si="22"/>
        <v>2091179.47</v>
      </c>
      <c r="Z60" s="54">
        <f t="shared" si="23"/>
        <v>248399.88999999966</v>
      </c>
      <c r="AA60" s="54">
        <v>6238623.46</v>
      </c>
      <c r="AB60" s="54">
        <v>4694431.0199999996</v>
      </c>
      <c r="AC60" s="54">
        <f t="shared" si="24"/>
        <v>2562564.29</v>
      </c>
      <c r="AD60" s="54">
        <f t="shared" si="25"/>
        <v>883891.63999999966</v>
      </c>
      <c r="AE60" s="54">
        <v>6238623.46</v>
      </c>
      <c r="AF60" s="54">
        <v>4694431.0199999996</v>
      </c>
      <c r="AG60" s="52">
        <f t="shared" si="26"/>
        <v>-24.752134022847414</v>
      </c>
      <c r="AH60" s="52">
        <f t="shared" si="27"/>
        <v>18.001244615211046</v>
      </c>
      <c r="AI60" s="52">
        <f t="shared" si="28"/>
        <v>34.265919854014591</v>
      </c>
      <c r="AJ60" s="54">
        <f>SUM(AJ61:AJ68)</f>
        <v>22031000</v>
      </c>
    </row>
    <row r="61" spans="2:36" ht="15">
      <c r="B61" s="17" t="s">
        <v>99</v>
      </c>
      <c r="F61" s="55" t="s">
        <v>100</v>
      </c>
      <c r="G61" s="58">
        <v>6217257.9699999997</v>
      </c>
      <c r="H61" s="58">
        <v>898000</v>
      </c>
      <c r="I61" s="58">
        <v>0</v>
      </c>
      <c r="J61" s="58">
        <v>0</v>
      </c>
      <c r="K61" s="58">
        <v>178888</v>
      </c>
      <c r="L61" s="58">
        <v>0</v>
      </c>
      <c r="M61" s="56">
        <f t="shared" si="16"/>
        <v>178888</v>
      </c>
      <c r="N61" s="56">
        <f t="shared" si="17"/>
        <v>0</v>
      </c>
      <c r="O61" s="58">
        <v>622606</v>
      </c>
      <c r="P61" s="58">
        <v>0</v>
      </c>
      <c r="Q61" s="56">
        <f t="shared" si="18"/>
        <v>443718</v>
      </c>
      <c r="R61" s="56">
        <f t="shared" si="19"/>
        <v>0</v>
      </c>
      <c r="S61" s="58">
        <v>645380</v>
      </c>
      <c r="T61" s="58">
        <v>35400</v>
      </c>
      <c r="U61" s="56">
        <f t="shared" si="20"/>
        <v>22774</v>
      </c>
      <c r="V61" s="56">
        <f t="shared" si="21"/>
        <v>35400</v>
      </c>
      <c r="W61" s="58">
        <v>1084991.27</v>
      </c>
      <c r="X61" s="58">
        <v>183584.23</v>
      </c>
      <c r="Y61" s="56">
        <f t="shared" si="22"/>
        <v>439611.27</v>
      </c>
      <c r="Z61" s="56">
        <f t="shared" si="23"/>
        <v>148184.23000000001</v>
      </c>
      <c r="AA61" s="58">
        <v>1180954.77</v>
      </c>
      <c r="AB61" s="58">
        <v>841325</v>
      </c>
      <c r="AC61" s="56">
        <f t="shared" si="24"/>
        <v>95963.5</v>
      </c>
      <c r="AD61" s="56">
        <f t="shared" si="25"/>
        <v>657740.77</v>
      </c>
      <c r="AE61" s="58">
        <v>1180954.77</v>
      </c>
      <c r="AF61" s="58">
        <v>841325</v>
      </c>
      <c r="AG61" s="57">
        <f t="shared" si="26"/>
        <v>-28.758914280857685</v>
      </c>
      <c r="AH61" s="57">
        <f t="shared" si="27"/>
        <v>18.994784770045499</v>
      </c>
      <c r="AI61" s="57">
        <f t="shared" si="28"/>
        <v>93.688752783964375</v>
      </c>
      <c r="AJ61" s="58">
        <v>4398000</v>
      </c>
    </row>
    <row r="62" spans="2:36" ht="15">
      <c r="B62" s="17" t="s">
        <v>101</v>
      </c>
      <c r="F62" s="55" t="s">
        <v>102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6">
        <f t="shared" si="16"/>
        <v>0</v>
      </c>
      <c r="N62" s="56">
        <f t="shared" si="17"/>
        <v>0</v>
      </c>
      <c r="O62" s="58">
        <v>0</v>
      </c>
      <c r="P62" s="58">
        <v>0</v>
      </c>
      <c r="Q62" s="56">
        <f t="shared" si="18"/>
        <v>0</v>
      </c>
      <c r="R62" s="56">
        <f t="shared" si="19"/>
        <v>0</v>
      </c>
      <c r="S62" s="58">
        <v>0</v>
      </c>
      <c r="T62" s="58">
        <v>0</v>
      </c>
      <c r="U62" s="56">
        <f t="shared" si="20"/>
        <v>0</v>
      </c>
      <c r="V62" s="56">
        <f t="shared" si="21"/>
        <v>0</v>
      </c>
      <c r="W62" s="58">
        <v>0</v>
      </c>
      <c r="X62" s="58">
        <v>0</v>
      </c>
      <c r="Y62" s="56">
        <f t="shared" si="22"/>
        <v>0</v>
      </c>
      <c r="Z62" s="56">
        <f t="shared" si="23"/>
        <v>0</v>
      </c>
      <c r="AA62" s="58">
        <v>0</v>
      </c>
      <c r="AB62" s="58">
        <v>0</v>
      </c>
      <c r="AC62" s="56">
        <f t="shared" si="24"/>
        <v>0</v>
      </c>
      <c r="AD62" s="56">
        <f t="shared" si="25"/>
        <v>0</v>
      </c>
      <c r="AE62" s="58">
        <v>0</v>
      </c>
      <c r="AF62" s="58">
        <v>0</v>
      </c>
      <c r="AG62" s="57">
        <f t="shared" si="26"/>
        <v>0</v>
      </c>
      <c r="AH62" s="57">
        <f t="shared" si="27"/>
        <v>0</v>
      </c>
      <c r="AI62" s="57">
        <f t="shared" si="28"/>
        <v>0</v>
      </c>
      <c r="AJ62" s="58">
        <v>0</v>
      </c>
    </row>
    <row r="63" spans="2:36" ht="15">
      <c r="B63" s="17" t="s">
        <v>103</v>
      </c>
      <c r="F63" s="55" t="s">
        <v>104</v>
      </c>
      <c r="G63" s="58">
        <v>224412.04</v>
      </c>
      <c r="H63" s="58">
        <v>250000</v>
      </c>
      <c r="I63" s="58">
        <v>0</v>
      </c>
      <c r="J63" s="58">
        <v>0</v>
      </c>
      <c r="K63" s="58">
        <v>0</v>
      </c>
      <c r="L63" s="58">
        <v>0</v>
      </c>
      <c r="M63" s="56">
        <f t="shared" si="16"/>
        <v>0</v>
      </c>
      <c r="N63" s="56">
        <f t="shared" si="17"/>
        <v>0</v>
      </c>
      <c r="O63" s="58">
        <v>0</v>
      </c>
      <c r="P63" s="58">
        <v>0</v>
      </c>
      <c r="Q63" s="56">
        <f t="shared" si="18"/>
        <v>0</v>
      </c>
      <c r="R63" s="56">
        <f t="shared" si="19"/>
        <v>0</v>
      </c>
      <c r="S63" s="58">
        <v>6490</v>
      </c>
      <c r="T63" s="58">
        <v>89703.6</v>
      </c>
      <c r="U63" s="56">
        <f t="shared" si="20"/>
        <v>6490</v>
      </c>
      <c r="V63" s="56">
        <f t="shared" si="21"/>
        <v>89703.6</v>
      </c>
      <c r="W63" s="58">
        <v>6490</v>
      </c>
      <c r="X63" s="58">
        <v>112703.6</v>
      </c>
      <c r="Y63" s="56">
        <f t="shared" si="22"/>
        <v>0</v>
      </c>
      <c r="Z63" s="56">
        <f t="shared" si="23"/>
        <v>23000</v>
      </c>
      <c r="AA63" s="58">
        <v>93889.64</v>
      </c>
      <c r="AB63" s="58">
        <v>180179.6</v>
      </c>
      <c r="AC63" s="56">
        <f t="shared" si="24"/>
        <v>87399.64</v>
      </c>
      <c r="AD63" s="56">
        <f t="shared" si="25"/>
        <v>67476</v>
      </c>
      <c r="AE63" s="58">
        <v>93889.64</v>
      </c>
      <c r="AF63" s="58">
        <v>180179.6</v>
      </c>
      <c r="AG63" s="57">
        <f t="shared" si="26"/>
        <v>91.905731026341144</v>
      </c>
      <c r="AH63" s="57">
        <f t="shared" si="27"/>
        <v>41.838058243220814</v>
      </c>
      <c r="AI63" s="57">
        <f t="shared" si="28"/>
        <v>72.071839999999995</v>
      </c>
      <c r="AJ63" s="58">
        <v>500000</v>
      </c>
    </row>
    <row r="64" spans="2:36" ht="15">
      <c r="B64" s="17" t="s">
        <v>105</v>
      </c>
      <c r="F64" s="55" t="s">
        <v>106</v>
      </c>
      <c r="G64" s="58">
        <v>140763</v>
      </c>
      <c r="H64" s="58">
        <v>0</v>
      </c>
      <c r="I64" s="58">
        <v>0</v>
      </c>
      <c r="J64" s="58">
        <v>0</v>
      </c>
      <c r="K64" s="58">
        <v>0</v>
      </c>
      <c r="L64" s="58">
        <v>0</v>
      </c>
      <c r="M64" s="56">
        <f t="shared" si="16"/>
        <v>0</v>
      </c>
      <c r="N64" s="56">
        <f t="shared" si="17"/>
        <v>0</v>
      </c>
      <c r="O64" s="58">
        <v>0</v>
      </c>
      <c r="P64" s="58">
        <v>0</v>
      </c>
      <c r="Q64" s="56">
        <f t="shared" si="18"/>
        <v>0</v>
      </c>
      <c r="R64" s="56">
        <f t="shared" si="19"/>
        <v>0</v>
      </c>
      <c r="S64" s="58">
        <v>0</v>
      </c>
      <c r="T64" s="58">
        <v>0</v>
      </c>
      <c r="U64" s="56">
        <f t="shared" si="20"/>
        <v>0</v>
      </c>
      <c r="V64" s="56">
        <f t="shared" si="21"/>
        <v>0</v>
      </c>
      <c r="W64" s="58">
        <v>0</v>
      </c>
      <c r="X64" s="58">
        <v>0</v>
      </c>
      <c r="Y64" s="56">
        <f t="shared" si="22"/>
        <v>0</v>
      </c>
      <c r="Z64" s="56">
        <f t="shared" si="23"/>
        <v>0</v>
      </c>
      <c r="AA64" s="58">
        <v>0</v>
      </c>
      <c r="AB64" s="58">
        <v>0</v>
      </c>
      <c r="AC64" s="56">
        <f t="shared" si="24"/>
        <v>0</v>
      </c>
      <c r="AD64" s="56">
        <f t="shared" si="25"/>
        <v>0</v>
      </c>
      <c r="AE64" s="58">
        <v>0</v>
      </c>
      <c r="AF64" s="58">
        <v>0</v>
      </c>
      <c r="AG64" s="57">
        <f t="shared" si="26"/>
        <v>0</v>
      </c>
      <c r="AH64" s="57">
        <f t="shared" si="27"/>
        <v>0</v>
      </c>
      <c r="AI64" s="57">
        <f t="shared" si="28"/>
        <v>0</v>
      </c>
      <c r="AJ64" s="58">
        <v>0</v>
      </c>
    </row>
    <row r="65" spans="2:36" ht="15">
      <c r="B65" s="17" t="s">
        <v>107</v>
      </c>
      <c r="F65" s="55" t="s">
        <v>108</v>
      </c>
      <c r="G65" s="58">
        <v>26885169.870000001</v>
      </c>
      <c r="H65" s="58">
        <v>12102000</v>
      </c>
      <c r="I65" s="58">
        <v>0</v>
      </c>
      <c r="J65" s="58">
        <v>0</v>
      </c>
      <c r="K65" s="58">
        <v>20052.72</v>
      </c>
      <c r="L65" s="58">
        <v>0</v>
      </c>
      <c r="M65" s="56">
        <f t="shared" si="16"/>
        <v>20052.72</v>
      </c>
      <c r="N65" s="56">
        <f t="shared" si="17"/>
        <v>0</v>
      </c>
      <c r="O65" s="58">
        <v>44183.72</v>
      </c>
      <c r="P65" s="58">
        <v>1229237.0900000001</v>
      </c>
      <c r="Q65" s="56">
        <f t="shared" si="18"/>
        <v>24131</v>
      </c>
      <c r="R65" s="56">
        <f t="shared" si="19"/>
        <v>1229237.0900000001</v>
      </c>
      <c r="S65" s="58">
        <v>762540.47</v>
      </c>
      <c r="T65" s="58">
        <v>3367241.25</v>
      </c>
      <c r="U65" s="56">
        <f t="shared" si="20"/>
        <v>718356.75</v>
      </c>
      <c r="V65" s="56">
        <f t="shared" si="21"/>
        <v>2138004.16</v>
      </c>
      <c r="W65" s="58">
        <v>2344671.5699999998</v>
      </c>
      <c r="X65" s="58">
        <v>3376091.25</v>
      </c>
      <c r="Y65" s="56">
        <f t="shared" si="22"/>
        <v>1582131.0999999999</v>
      </c>
      <c r="Z65" s="56">
        <f t="shared" si="23"/>
        <v>8850</v>
      </c>
      <c r="AA65" s="58">
        <v>4723872.72</v>
      </c>
      <c r="AB65" s="58">
        <v>3406091.25</v>
      </c>
      <c r="AC65" s="56">
        <f t="shared" si="24"/>
        <v>2379201.15</v>
      </c>
      <c r="AD65" s="56">
        <f t="shared" si="25"/>
        <v>30000</v>
      </c>
      <c r="AE65" s="58">
        <v>4723872.72</v>
      </c>
      <c r="AF65" s="58">
        <v>3406091.25</v>
      </c>
      <c r="AG65" s="57">
        <f t="shared" si="26"/>
        <v>-27.896210336505423</v>
      </c>
      <c r="AH65" s="57">
        <f t="shared" si="27"/>
        <v>17.570551879871754</v>
      </c>
      <c r="AI65" s="57">
        <f t="shared" si="28"/>
        <v>28.144862419434801</v>
      </c>
      <c r="AJ65" s="58">
        <v>15778000</v>
      </c>
    </row>
    <row r="66" spans="2:36" ht="15">
      <c r="B66" s="17" t="s">
        <v>109</v>
      </c>
      <c r="F66" s="55" t="s">
        <v>110</v>
      </c>
      <c r="G66" s="58">
        <v>0</v>
      </c>
      <c r="H66" s="58">
        <v>100000</v>
      </c>
      <c r="I66" s="58">
        <v>0</v>
      </c>
      <c r="J66" s="58">
        <v>0</v>
      </c>
      <c r="K66" s="58">
        <v>0</v>
      </c>
      <c r="L66" s="58">
        <v>0</v>
      </c>
      <c r="M66" s="56">
        <f t="shared" si="16"/>
        <v>0</v>
      </c>
      <c r="N66" s="56">
        <f t="shared" si="17"/>
        <v>0</v>
      </c>
      <c r="O66" s="58">
        <v>0</v>
      </c>
      <c r="P66" s="58">
        <v>5687.6</v>
      </c>
      <c r="Q66" s="56">
        <f t="shared" si="18"/>
        <v>0</v>
      </c>
      <c r="R66" s="56">
        <f t="shared" si="19"/>
        <v>5687.6</v>
      </c>
      <c r="S66" s="58">
        <v>0</v>
      </c>
      <c r="T66" s="58">
        <v>30854.639999999999</v>
      </c>
      <c r="U66" s="56">
        <f t="shared" si="20"/>
        <v>0</v>
      </c>
      <c r="V66" s="56">
        <f t="shared" si="21"/>
        <v>25167.040000000001</v>
      </c>
      <c r="W66" s="58">
        <v>0</v>
      </c>
      <c r="X66" s="58">
        <v>38744.120000000003</v>
      </c>
      <c r="Y66" s="56">
        <f t="shared" si="22"/>
        <v>0</v>
      </c>
      <c r="Z66" s="56">
        <f t="shared" si="23"/>
        <v>7889.4800000000032</v>
      </c>
      <c r="AA66" s="58">
        <v>0</v>
      </c>
      <c r="AB66" s="58">
        <v>38744.120000000003</v>
      </c>
      <c r="AC66" s="56">
        <f t="shared" si="24"/>
        <v>0</v>
      </c>
      <c r="AD66" s="56">
        <f t="shared" si="25"/>
        <v>0</v>
      </c>
      <c r="AE66" s="58">
        <v>0</v>
      </c>
      <c r="AF66" s="58">
        <v>38744.120000000003</v>
      </c>
      <c r="AG66" s="57">
        <f t="shared" si="26"/>
        <v>0</v>
      </c>
      <c r="AH66" s="57">
        <f t="shared" si="27"/>
        <v>0</v>
      </c>
      <c r="AI66" s="57">
        <f t="shared" si="28"/>
        <v>38.744120000000002</v>
      </c>
      <c r="AJ66" s="58">
        <v>100000</v>
      </c>
    </row>
    <row r="67" spans="2:36" ht="15">
      <c r="B67" s="17" t="s">
        <v>111</v>
      </c>
      <c r="F67" s="55" t="s">
        <v>112</v>
      </c>
      <c r="G67" s="58">
        <v>1189020</v>
      </c>
      <c r="H67" s="58">
        <v>350000</v>
      </c>
      <c r="I67" s="58">
        <v>0</v>
      </c>
      <c r="J67" s="58">
        <v>0</v>
      </c>
      <c r="K67" s="58">
        <v>38940</v>
      </c>
      <c r="L67" s="58">
        <v>0</v>
      </c>
      <c r="M67" s="56">
        <f t="shared" si="16"/>
        <v>38940</v>
      </c>
      <c r="N67" s="56">
        <f t="shared" si="17"/>
        <v>0</v>
      </c>
      <c r="O67" s="58">
        <v>109616.1</v>
      </c>
      <c r="P67" s="58">
        <v>0</v>
      </c>
      <c r="Q67" s="56">
        <f t="shared" si="18"/>
        <v>70676.100000000006</v>
      </c>
      <c r="R67" s="56">
        <f t="shared" si="19"/>
        <v>0</v>
      </c>
      <c r="S67" s="58">
        <v>170469.23</v>
      </c>
      <c r="T67" s="58">
        <v>38940</v>
      </c>
      <c r="U67" s="56">
        <f t="shared" si="20"/>
        <v>60853.130000000005</v>
      </c>
      <c r="V67" s="56">
        <f t="shared" si="21"/>
        <v>38940</v>
      </c>
      <c r="W67" s="58">
        <v>239906.33</v>
      </c>
      <c r="X67" s="58">
        <v>99416.18</v>
      </c>
      <c r="Y67" s="56">
        <f t="shared" si="22"/>
        <v>69437.099999999977</v>
      </c>
      <c r="Z67" s="56">
        <f t="shared" si="23"/>
        <v>60476.179999999993</v>
      </c>
      <c r="AA67" s="58">
        <v>239906.33</v>
      </c>
      <c r="AB67" s="58">
        <v>228091.05</v>
      </c>
      <c r="AC67" s="56">
        <f t="shared" si="24"/>
        <v>0</v>
      </c>
      <c r="AD67" s="56">
        <f t="shared" si="25"/>
        <v>128674.87</v>
      </c>
      <c r="AE67" s="58">
        <v>239906.33</v>
      </c>
      <c r="AF67" s="58">
        <v>228091.05</v>
      </c>
      <c r="AG67" s="57">
        <f t="shared" si="26"/>
        <v>-4.9249555024246332</v>
      </c>
      <c r="AH67" s="57">
        <f t="shared" si="27"/>
        <v>20.176811996434036</v>
      </c>
      <c r="AI67" s="57">
        <f t="shared" si="28"/>
        <v>65.168871428571435</v>
      </c>
      <c r="AJ67" s="58">
        <v>1255000</v>
      </c>
    </row>
    <row r="68" spans="2:36" ht="15">
      <c r="B68" s="17" t="s">
        <v>113</v>
      </c>
      <c r="F68" s="55" t="s">
        <v>114</v>
      </c>
      <c r="G68" s="58">
        <v>0</v>
      </c>
      <c r="H68" s="58">
        <v>0</v>
      </c>
      <c r="I68" s="58">
        <v>0</v>
      </c>
      <c r="J68" s="58">
        <v>0</v>
      </c>
      <c r="K68" s="58">
        <v>0</v>
      </c>
      <c r="L68" s="58">
        <v>0</v>
      </c>
      <c r="M68" s="56">
        <f t="shared" si="16"/>
        <v>0</v>
      </c>
      <c r="N68" s="56">
        <f t="shared" si="17"/>
        <v>0</v>
      </c>
      <c r="O68" s="58">
        <v>0</v>
      </c>
      <c r="P68" s="58">
        <v>0</v>
      </c>
      <c r="Q68" s="56">
        <f t="shared" si="18"/>
        <v>0</v>
      </c>
      <c r="R68" s="56">
        <f t="shared" si="19"/>
        <v>0</v>
      </c>
      <c r="S68" s="58">
        <v>0</v>
      </c>
      <c r="T68" s="58">
        <v>0</v>
      </c>
      <c r="U68" s="56">
        <f t="shared" si="20"/>
        <v>0</v>
      </c>
      <c r="V68" s="56">
        <f t="shared" si="21"/>
        <v>0</v>
      </c>
      <c r="W68" s="58">
        <v>0</v>
      </c>
      <c r="X68" s="58">
        <v>0</v>
      </c>
      <c r="Y68" s="56">
        <f t="shared" si="22"/>
        <v>0</v>
      </c>
      <c r="Z68" s="56">
        <f t="shared" si="23"/>
        <v>0</v>
      </c>
      <c r="AA68" s="58">
        <v>0</v>
      </c>
      <c r="AB68" s="58">
        <v>0</v>
      </c>
      <c r="AC68" s="56">
        <f t="shared" si="24"/>
        <v>0</v>
      </c>
      <c r="AD68" s="56">
        <f t="shared" si="25"/>
        <v>0</v>
      </c>
      <c r="AE68" s="58">
        <v>0</v>
      </c>
      <c r="AF68" s="58">
        <v>0</v>
      </c>
      <c r="AG68" s="57">
        <f t="shared" si="26"/>
        <v>0</v>
      </c>
      <c r="AH68" s="57">
        <f t="shared" si="27"/>
        <v>0</v>
      </c>
      <c r="AI68" s="57">
        <f t="shared" si="28"/>
        <v>0</v>
      </c>
      <c r="AJ68" s="58">
        <v>0</v>
      </c>
    </row>
    <row r="69" spans="2:36" ht="15">
      <c r="B69" s="17" t="s">
        <v>115</v>
      </c>
      <c r="F69" s="55" t="s">
        <v>116</v>
      </c>
      <c r="G69" s="58">
        <v>0</v>
      </c>
      <c r="H69" s="58">
        <v>0</v>
      </c>
      <c r="I69" s="58">
        <v>0</v>
      </c>
      <c r="J69" s="58">
        <v>0</v>
      </c>
      <c r="K69" s="58">
        <v>0</v>
      </c>
      <c r="L69" s="58">
        <v>0</v>
      </c>
      <c r="M69" s="56">
        <f t="shared" si="16"/>
        <v>0</v>
      </c>
      <c r="N69" s="56">
        <f t="shared" si="17"/>
        <v>0</v>
      </c>
      <c r="O69" s="58">
        <v>0</v>
      </c>
      <c r="P69" s="58">
        <v>0</v>
      </c>
      <c r="Q69" s="56">
        <f t="shared" si="18"/>
        <v>0</v>
      </c>
      <c r="R69" s="56">
        <f t="shared" si="19"/>
        <v>0</v>
      </c>
      <c r="S69" s="58">
        <v>0</v>
      </c>
      <c r="T69" s="58">
        <v>0</v>
      </c>
      <c r="U69" s="56">
        <f t="shared" si="20"/>
        <v>0</v>
      </c>
      <c r="V69" s="56">
        <f t="shared" si="21"/>
        <v>0</v>
      </c>
      <c r="W69" s="58">
        <v>0</v>
      </c>
      <c r="X69" s="58">
        <v>0</v>
      </c>
      <c r="Y69" s="56">
        <f t="shared" si="22"/>
        <v>0</v>
      </c>
      <c r="Z69" s="56">
        <f t="shared" si="23"/>
        <v>0</v>
      </c>
      <c r="AA69" s="58">
        <v>0</v>
      </c>
      <c r="AB69" s="58">
        <v>0</v>
      </c>
      <c r="AC69" s="56">
        <f t="shared" si="24"/>
        <v>0</v>
      </c>
      <c r="AD69" s="56">
        <f t="shared" si="25"/>
        <v>0</v>
      </c>
      <c r="AE69" s="58">
        <v>0</v>
      </c>
      <c r="AF69" s="58">
        <v>0</v>
      </c>
      <c r="AG69" s="57">
        <f t="shared" si="26"/>
        <v>0</v>
      </c>
      <c r="AH69" s="57">
        <f t="shared" si="27"/>
        <v>0</v>
      </c>
      <c r="AI69" s="57">
        <f t="shared" si="28"/>
        <v>0</v>
      </c>
      <c r="AJ69" s="58">
        <v>0</v>
      </c>
    </row>
    <row r="70" spans="2:36" ht="15">
      <c r="B70" s="17" t="s">
        <v>117</v>
      </c>
      <c r="F70" s="53" t="s">
        <v>118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f t="shared" si="16"/>
        <v>0</v>
      </c>
      <c r="N70" s="54">
        <f t="shared" si="17"/>
        <v>0</v>
      </c>
      <c r="O70" s="54">
        <v>0</v>
      </c>
      <c r="P70" s="54">
        <v>0</v>
      </c>
      <c r="Q70" s="54">
        <f t="shared" si="18"/>
        <v>0</v>
      </c>
      <c r="R70" s="54">
        <f t="shared" si="19"/>
        <v>0</v>
      </c>
      <c r="S70" s="54">
        <v>0</v>
      </c>
      <c r="T70" s="54">
        <v>0</v>
      </c>
      <c r="U70" s="54">
        <f t="shared" si="20"/>
        <v>0</v>
      </c>
      <c r="V70" s="54">
        <f t="shared" si="21"/>
        <v>0</v>
      </c>
      <c r="W70" s="54">
        <v>0</v>
      </c>
      <c r="X70" s="54">
        <v>0</v>
      </c>
      <c r="Y70" s="54">
        <f t="shared" si="22"/>
        <v>0</v>
      </c>
      <c r="Z70" s="54">
        <f t="shared" si="23"/>
        <v>0</v>
      </c>
      <c r="AA70" s="54">
        <v>0</v>
      </c>
      <c r="AB70" s="54">
        <v>0</v>
      </c>
      <c r="AC70" s="54">
        <f t="shared" si="24"/>
        <v>0</v>
      </c>
      <c r="AD70" s="54">
        <f t="shared" si="25"/>
        <v>0</v>
      </c>
      <c r="AE70" s="54">
        <v>0</v>
      </c>
      <c r="AF70" s="54">
        <v>0</v>
      </c>
      <c r="AG70" s="52">
        <f t="shared" si="26"/>
        <v>0</v>
      </c>
      <c r="AH70" s="52">
        <f t="shared" si="27"/>
        <v>0</v>
      </c>
      <c r="AI70" s="52">
        <f t="shared" si="28"/>
        <v>0</v>
      </c>
      <c r="AJ70" s="54">
        <v>0</v>
      </c>
    </row>
    <row r="71" spans="2:36" ht="15">
      <c r="B71" s="17" t="s">
        <v>119</v>
      </c>
      <c r="F71" s="55" t="s">
        <v>120</v>
      </c>
      <c r="G71" s="58">
        <v>0</v>
      </c>
      <c r="H71" s="58">
        <v>0</v>
      </c>
      <c r="I71" s="58">
        <v>0</v>
      </c>
      <c r="J71" s="58">
        <v>0</v>
      </c>
      <c r="K71" s="58">
        <v>0</v>
      </c>
      <c r="L71" s="58">
        <v>0</v>
      </c>
      <c r="M71" s="56">
        <f t="shared" si="16"/>
        <v>0</v>
      </c>
      <c r="N71" s="56">
        <f t="shared" si="17"/>
        <v>0</v>
      </c>
      <c r="O71" s="58">
        <v>0</v>
      </c>
      <c r="P71" s="58">
        <v>0</v>
      </c>
      <c r="Q71" s="56">
        <f t="shared" si="18"/>
        <v>0</v>
      </c>
      <c r="R71" s="56">
        <f t="shared" si="19"/>
        <v>0</v>
      </c>
      <c r="S71" s="58">
        <v>0</v>
      </c>
      <c r="T71" s="58">
        <v>0</v>
      </c>
      <c r="U71" s="56">
        <f t="shared" si="20"/>
        <v>0</v>
      </c>
      <c r="V71" s="56">
        <f t="shared" si="21"/>
        <v>0</v>
      </c>
      <c r="W71" s="58">
        <v>0</v>
      </c>
      <c r="X71" s="58">
        <v>0</v>
      </c>
      <c r="Y71" s="56">
        <f t="shared" si="22"/>
        <v>0</v>
      </c>
      <c r="Z71" s="56">
        <f t="shared" si="23"/>
        <v>0</v>
      </c>
      <c r="AA71" s="58">
        <v>0</v>
      </c>
      <c r="AB71" s="58">
        <v>0</v>
      </c>
      <c r="AC71" s="56">
        <f t="shared" si="24"/>
        <v>0</v>
      </c>
      <c r="AD71" s="56">
        <f t="shared" si="25"/>
        <v>0</v>
      </c>
      <c r="AE71" s="58">
        <v>0</v>
      </c>
      <c r="AF71" s="58">
        <v>0</v>
      </c>
      <c r="AG71" s="57">
        <f t="shared" si="26"/>
        <v>0</v>
      </c>
      <c r="AH71" s="57">
        <f t="shared" si="27"/>
        <v>0</v>
      </c>
      <c r="AI71" s="57">
        <f t="shared" si="28"/>
        <v>0</v>
      </c>
      <c r="AJ71" s="58">
        <v>0</v>
      </c>
    </row>
    <row r="72" spans="2:36" ht="15">
      <c r="B72" s="17" t="s">
        <v>121</v>
      </c>
      <c r="F72" s="55" t="s">
        <v>122</v>
      </c>
      <c r="G72" s="58">
        <v>0</v>
      </c>
      <c r="H72" s="58">
        <v>0</v>
      </c>
      <c r="I72" s="58">
        <v>0</v>
      </c>
      <c r="J72" s="58">
        <v>0</v>
      </c>
      <c r="K72" s="58">
        <v>0</v>
      </c>
      <c r="L72" s="58">
        <v>0</v>
      </c>
      <c r="M72" s="56">
        <f t="shared" si="16"/>
        <v>0</v>
      </c>
      <c r="N72" s="56">
        <f t="shared" si="17"/>
        <v>0</v>
      </c>
      <c r="O72" s="58">
        <v>0</v>
      </c>
      <c r="P72" s="58">
        <v>0</v>
      </c>
      <c r="Q72" s="56">
        <f t="shared" si="18"/>
        <v>0</v>
      </c>
      <c r="R72" s="56">
        <f t="shared" si="19"/>
        <v>0</v>
      </c>
      <c r="S72" s="58">
        <v>0</v>
      </c>
      <c r="T72" s="58">
        <v>0</v>
      </c>
      <c r="U72" s="56">
        <f t="shared" si="20"/>
        <v>0</v>
      </c>
      <c r="V72" s="56">
        <f t="shared" si="21"/>
        <v>0</v>
      </c>
      <c r="W72" s="58">
        <v>0</v>
      </c>
      <c r="X72" s="58">
        <v>0</v>
      </c>
      <c r="Y72" s="56">
        <f t="shared" si="22"/>
        <v>0</v>
      </c>
      <c r="Z72" s="56">
        <f t="shared" si="23"/>
        <v>0</v>
      </c>
      <c r="AA72" s="58">
        <v>0</v>
      </c>
      <c r="AB72" s="58">
        <v>0</v>
      </c>
      <c r="AC72" s="56">
        <f t="shared" si="24"/>
        <v>0</v>
      </c>
      <c r="AD72" s="56">
        <f t="shared" si="25"/>
        <v>0</v>
      </c>
      <c r="AE72" s="58">
        <v>0</v>
      </c>
      <c r="AF72" s="58">
        <v>0</v>
      </c>
      <c r="AG72" s="57">
        <f t="shared" si="26"/>
        <v>0</v>
      </c>
      <c r="AH72" s="57">
        <f t="shared" si="27"/>
        <v>0</v>
      </c>
      <c r="AI72" s="57">
        <f t="shared" si="28"/>
        <v>0</v>
      </c>
      <c r="AJ72" s="58">
        <v>0</v>
      </c>
    </row>
    <row r="73" spans="2:36" ht="15">
      <c r="B73" s="17" t="s">
        <v>123</v>
      </c>
      <c r="F73" s="53" t="s">
        <v>124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f t="shared" si="16"/>
        <v>0</v>
      </c>
      <c r="N73" s="54">
        <f t="shared" si="17"/>
        <v>0</v>
      </c>
      <c r="O73" s="54">
        <v>0</v>
      </c>
      <c r="P73" s="54">
        <v>0</v>
      </c>
      <c r="Q73" s="54">
        <f t="shared" si="18"/>
        <v>0</v>
      </c>
      <c r="R73" s="54">
        <f t="shared" si="19"/>
        <v>0</v>
      </c>
      <c r="S73" s="54">
        <v>0</v>
      </c>
      <c r="T73" s="54">
        <v>0</v>
      </c>
      <c r="U73" s="54">
        <f t="shared" si="20"/>
        <v>0</v>
      </c>
      <c r="V73" s="54">
        <f t="shared" si="21"/>
        <v>0</v>
      </c>
      <c r="W73" s="54">
        <v>0</v>
      </c>
      <c r="X73" s="54">
        <v>0</v>
      </c>
      <c r="Y73" s="54">
        <f t="shared" si="22"/>
        <v>0</v>
      </c>
      <c r="Z73" s="54">
        <f t="shared" si="23"/>
        <v>0</v>
      </c>
      <c r="AA73" s="54">
        <v>0</v>
      </c>
      <c r="AB73" s="54">
        <v>0</v>
      </c>
      <c r="AC73" s="54">
        <f t="shared" si="24"/>
        <v>0</v>
      </c>
      <c r="AD73" s="54">
        <f t="shared" si="25"/>
        <v>0</v>
      </c>
      <c r="AE73" s="54">
        <v>0</v>
      </c>
      <c r="AF73" s="54">
        <v>0</v>
      </c>
      <c r="AG73" s="52">
        <f t="shared" si="26"/>
        <v>0</v>
      </c>
      <c r="AH73" s="52">
        <f t="shared" si="27"/>
        <v>0</v>
      </c>
      <c r="AI73" s="52">
        <f t="shared" si="28"/>
        <v>0</v>
      </c>
      <c r="AJ73" s="54">
        <v>0</v>
      </c>
    </row>
    <row r="74" spans="2:36" ht="15">
      <c r="B74" s="17" t="s">
        <v>125</v>
      </c>
      <c r="F74" s="55" t="s">
        <v>126</v>
      </c>
      <c r="G74" s="58">
        <v>0</v>
      </c>
      <c r="H74" s="58">
        <v>0</v>
      </c>
      <c r="I74" s="58">
        <v>0</v>
      </c>
      <c r="J74" s="58">
        <v>0</v>
      </c>
      <c r="K74" s="58">
        <v>0</v>
      </c>
      <c r="L74" s="58">
        <v>0</v>
      </c>
      <c r="M74" s="56">
        <f t="shared" si="16"/>
        <v>0</v>
      </c>
      <c r="N74" s="56">
        <f t="shared" si="17"/>
        <v>0</v>
      </c>
      <c r="O74" s="58">
        <v>0</v>
      </c>
      <c r="P74" s="58">
        <v>0</v>
      </c>
      <c r="Q74" s="56">
        <f t="shared" si="18"/>
        <v>0</v>
      </c>
      <c r="R74" s="56">
        <f t="shared" si="19"/>
        <v>0</v>
      </c>
      <c r="S74" s="58">
        <v>0</v>
      </c>
      <c r="T74" s="58">
        <v>0</v>
      </c>
      <c r="U74" s="56">
        <f t="shared" si="20"/>
        <v>0</v>
      </c>
      <c r="V74" s="56">
        <f t="shared" si="21"/>
        <v>0</v>
      </c>
      <c r="W74" s="58">
        <v>0</v>
      </c>
      <c r="X74" s="58">
        <v>0</v>
      </c>
      <c r="Y74" s="56">
        <f t="shared" si="22"/>
        <v>0</v>
      </c>
      <c r="Z74" s="56">
        <f t="shared" si="23"/>
        <v>0</v>
      </c>
      <c r="AA74" s="58">
        <v>0</v>
      </c>
      <c r="AB74" s="58">
        <v>0</v>
      </c>
      <c r="AC74" s="56">
        <f t="shared" si="24"/>
        <v>0</v>
      </c>
      <c r="AD74" s="56">
        <f t="shared" si="25"/>
        <v>0</v>
      </c>
      <c r="AE74" s="58">
        <v>0</v>
      </c>
      <c r="AF74" s="58">
        <v>0</v>
      </c>
      <c r="AG74" s="57">
        <f t="shared" si="26"/>
        <v>0</v>
      </c>
      <c r="AH74" s="57">
        <f t="shared" si="27"/>
        <v>0</v>
      </c>
      <c r="AI74" s="57">
        <f t="shared" si="28"/>
        <v>0</v>
      </c>
      <c r="AJ74" s="58">
        <v>0</v>
      </c>
    </row>
    <row r="75" spans="2:36" ht="15">
      <c r="B75" s="17" t="s">
        <v>127</v>
      </c>
      <c r="F75" s="55" t="s">
        <v>128</v>
      </c>
      <c r="G75" s="58">
        <v>0</v>
      </c>
      <c r="H75" s="58">
        <v>0</v>
      </c>
      <c r="I75" s="58">
        <v>0</v>
      </c>
      <c r="J75" s="58">
        <v>0</v>
      </c>
      <c r="K75" s="58">
        <v>0</v>
      </c>
      <c r="L75" s="58">
        <v>0</v>
      </c>
      <c r="M75" s="56">
        <f t="shared" si="16"/>
        <v>0</v>
      </c>
      <c r="N75" s="56">
        <f t="shared" si="17"/>
        <v>0</v>
      </c>
      <c r="O75" s="58">
        <v>0</v>
      </c>
      <c r="P75" s="58">
        <v>0</v>
      </c>
      <c r="Q75" s="56">
        <f t="shared" si="18"/>
        <v>0</v>
      </c>
      <c r="R75" s="56">
        <f t="shared" si="19"/>
        <v>0</v>
      </c>
      <c r="S75" s="58">
        <v>0</v>
      </c>
      <c r="T75" s="58">
        <v>0</v>
      </c>
      <c r="U75" s="56">
        <f t="shared" si="20"/>
        <v>0</v>
      </c>
      <c r="V75" s="56">
        <f t="shared" si="21"/>
        <v>0</v>
      </c>
      <c r="W75" s="58">
        <v>0</v>
      </c>
      <c r="X75" s="58">
        <v>0</v>
      </c>
      <c r="Y75" s="56">
        <f t="shared" si="22"/>
        <v>0</v>
      </c>
      <c r="Z75" s="56">
        <f t="shared" si="23"/>
        <v>0</v>
      </c>
      <c r="AA75" s="58">
        <v>0</v>
      </c>
      <c r="AB75" s="58">
        <v>0</v>
      </c>
      <c r="AC75" s="56">
        <f t="shared" si="24"/>
        <v>0</v>
      </c>
      <c r="AD75" s="56">
        <f t="shared" si="25"/>
        <v>0</v>
      </c>
      <c r="AE75" s="58">
        <v>0</v>
      </c>
      <c r="AF75" s="58">
        <v>0</v>
      </c>
      <c r="AG75" s="57">
        <f t="shared" si="26"/>
        <v>0</v>
      </c>
      <c r="AH75" s="57">
        <f t="shared" si="27"/>
        <v>0</v>
      </c>
      <c r="AI75" s="57">
        <f t="shared" si="28"/>
        <v>0</v>
      </c>
      <c r="AJ75" s="58">
        <v>0</v>
      </c>
    </row>
    <row r="76" spans="2:36" ht="15">
      <c r="B76" s="17" t="s">
        <v>129</v>
      </c>
      <c r="F76" s="53" t="s">
        <v>130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f t="shared" si="16"/>
        <v>0</v>
      </c>
      <c r="N76" s="54">
        <f t="shared" si="17"/>
        <v>0</v>
      </c>
      <c r="O76" s="54">
        <v>0</v>
      </c>
      <c r="P76" s="54">
        <v>0</v>
      </c>
      <c r="Q76" s="54">
        <f t="shared" si="18"/>
        <v>0</v>
      </c>
      <c r="R76" s="54">
        <f t="shared" si="19"/>
        <v>0</v>
      </c>
      <c r="S76" s="54">
        <v>0</v>
      </c>
      <c r="T76" s="54">
        <v>0</v>
      </c>
      <c r="U76" s="54">
        <f t="shared" si="20"/>
        <v>0</v>
      </c>
      <c r="V76" s="54">
        <f t="shared" si="21"/>
        <v>0</v>
      </c>
      <c r="W76" s="54">
        <v>0</v>
      </c>
      <c r="X76" s="54">
        <v>0</v>
      </c>
      <c r="Y76" s="54">
        <f t="shared" si="22"/>
        <v>0</v>
      </c>
      <c r="Z76" s="54">
        <f t="shared" si="23"/>
        <v>0</v>
      </c>
      <c r="AA76" s="54">
        <v>0</v>
      </c>
      <c r="AB76" s="54">
        <v>0</v>
      </c>
      <c r="AC76" s="54">
        <f t="shared" si="24"/>
        <v>0</v>
      </c>
      <c r="AD76" s="54">
        <f t="shared" si="25"/>
        <v>0</v>
      </c>
      <c r="AE76" s="54">
        <v>0</v>
      </c>
      <c r="AF76" s="54">
        <v>0</v>
      </c>
      <c r="AG76" s="52">
        <f t="shared" si="26"/>
        <v>0</v>
      </c>
      <c r="AH76" s="52">
        <f t="shared" si="27"/>
        <v>0</v>
      </c>
      <c r="AI76" s="52">
        <f t="shared" si="28"/>
        <v>0</v>
      </c>
      <c r="AJ76" s="54">
        <v>0</v>
      </c>
    </row>
    <row r="77" spans="2:36">
      <c r="B77" s="17" t="s">
        <v>1</v>
      </c>
      <c r="F77" s="39"/>
      <c r="G77" s="40"/>
      <c r="H77" s="37"/>
      <c r="I77" s="41"/>
      <c r="J77" s="37"/>
      <c r="K77" s="41"/>
      <c r="L77" s="41"/>
      <c r="M77" s="37"/>
      <c r="N77" s="37"/>
      <c r="O77" s="41"/>
      <c r="P77" s="41"/>
      <c r="Q77" s="47" t="s">
        <v>1</v>
      </c>
      <c r="R77" s="47" t="s">
        <v>1</v>
      </c>
      <c r="S77" s="41"/>
      <c r="T77" s="41"/>
      <c r="U77" s="47" t="s">
        <v>1</v>
      </c>
      <c r="V77" s="37"/>
      <c r="W77" s="41"/>
      <c r="X77" s="41"/>
      <c r="Y77" s="47" t="s">
        <v>1</v>
      </c>
      <c r="Z77" s="47" t="s">
        <v>1</v>
      </c>
      <c r="AA77" s="39"/>
      <c r="AB77" s="39"/>
      <c r="AC77" s="38"/>
      <c r="AD77" s="38"/>
      <c r="AE77" s="38"/>
      <c r="AF77" s="38"/>
      <c r="AG77" s="48" t="s">
        <v>1</v>
      </c>
      <c r="AH77" s="48" t="s">
        <v>1</v>
      </c>
      <c r="AI77" s="48" t="s">
        <v>1</v>
      </c>
      <c r="AJ77" s="39"/>
    </row>
    <row r="78" spans="2:36">
      <c r="B78" s="17" t="s">
        <v>1</v>
      </c>
      <c r="F78" s="29"/>
      <c r="G78" s="30"/>
      <c r="I78" s="31"/>
      <c r="J78" s="28"/>
      <c r="K78" s="31"/>
      <c r="L78" s="31"/>
      <c r="M78" s="28"/>
      <c r="N78" s="28"/>
      <c r="O78" s="31"/>
      <c r="P78" s="31"/>
      <c r="Q78" s="28"/>
      <c r="R78" s="28"/>
      <c r="S78" s="31"/>
      <c r="T78" s="31"/>
      <c r="U78" s="28"/>
      <c r="V78" s="28"/>
      <c r="W78" s="31"/>
      <c r="X78" s="31"/>
      <c r="Y78" s="28"/>
      <c r="Z78" s="28"/>
      <c r="AA78" s="29"/>
      <c r="AB78" s="29"/>
      <c r="AC78" s="32"/>
      <c r="AD78" s="32"/>
      <c r="AE78" s="32"/>
      <c r="AF78" s="32"/>
      <c r="AG78" s="32"/>
      <c r="AH78" s="32"/>
      <c r="AI78" s="32"/>
    </row>
    <row r="79" spans="2:36">
      <c r="B79" s="17" t="s">
        <v>1</v>
      </c>
    </row>
    <row r="80" spans="2:36">
      <c r="B80" s="17" t="s">
        <v>1</v>
      </c>
    </row>
    <row r="81" spans="2:2">
      <c r="B81" s="17" t="s">
        <v>1</v>
      </c>
    </row>
    <row r="82" spans="2:2">
      <c r="B82" s="17" t="s">
        <v>1</v>
      </c>
    </row>
    <row r="83" spans="2:2">
      <c r="B83" s="17" t="s">
        <v>1</v>
      </c>
    </row>
  </sheetData>
  <mergeCells count="20">
    <mergeCell ref="Q21:R21"/>
    <mergeCell ref="U21:V21"/>
    <mergeCell ref="Y21:Z21"/>
    <mergeCell ref="F21:F22"/>
    <mergeCell ref="F11:AJ11"/>
    <mergeCell ref="G21:G22"/>
    <mergeCell ref="H21:H22"/>
    <mergeCell ref="I21:J21"/>
    <mergeCell ref="K21:L21"/>
    <mergeCell ref="AJ21:AJ22"/>
    <mergeCell ref="M21:N21"/>
    <mergeCell ref="O21:P21"/>
    <mergeCell ref="S21:T21"/>
    <mergeCell ref="W21:X21"/>
    <mergeCell ref="G20:V20"/>
    <mergeCell ref="AH21:AI21"/>
    <mergeCell ref="AC21:AD21"/>
    <mergeCell ref="AA21:AB21"/>
    <mergeCell ref="AE21:AF21"/>
    <mergeCell ref="AG21:AG22"/>
  </mergeCells>
  <printOptions horizontalCentered="1" verticalCentered="1"/>
  <pageMargins left="0.39370078740157483" right="0.39370078740157483" top="0.28000000000000003" bottom="0.39370078740157483" header="0.39370078740157483" footer="0.39370078740157483"/>
  <pageSetup paperSize="9" scale="50" orientation="landscape" useFirstPageNumber="1" r:id="rId1"/>
  <headerFooter alignWithMargins="0">
    <oddFooter>&amp;Le-bütçe "" aşaması verilerinden üretilmiştir.  (24.07.2019 14:33:42)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12</vt:i4>
      </vt:variant>
    </vt:vector>
  </HeadingPairs>
  <TitlesOfParts>
    <vt:vector size="13" baseType="lpstr">
      <vt:lpstr>Sayfa1</vt:lpstr>
      <vt:lpstr>Asama</vt:lpstr>
      <vt:lpstr>AsamaAd</vt:lpstr>
      <vt:lpstr>AyAd</vt:lpstr>
      <vt:lpstr>AyNo</vt:lpstr>
      <vt:lpstr>BaslikSutun</vt:lpstr>
      <vt:lpstr>ButceYil</vt:lpstr>
      <vt:lpstr>KurKod</vt:lpstr>
      <vt:lpstr>Kurum</vt:lpstr>
      <vt:lpstr>SatirBaslik</vt:lpstr>
      <vt:lpstr>SutunBaslik</vt:lpstr>
      <vt:lpstr>TabloSutun</vt:lpstr>
      <vt:lpstr>TeklifYil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2019-07-24T11:36:01Z</dcterms:created>
  <dcterms:modified xsi:type="dcterms:W3CDTF">2019-07-30T12:27:50Z</dcterms:modified>
</cp:coreProperties>
</file>